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za novi financ plan\za novi financ plan\2026-2028\"/>
    </mc:Choice>
  </mc:AlternateContent>
  <xr:revisionPtr revIDLastSave="0" documentId="13_ncr:1_{3A037853-BDC6-4891-91B3-C59E95A24AFC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9" i="36" l="1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4" i="36"/>
  <c r="E9" i="34" s="1"/>
  <c r="E75" i="36"/>
  <c r="G9" i="34" s="1"/>
  <c r="E76" i="36"/>
  <c r="E77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F5" i="4"/>
  <c r="F13" i="4"/>
  <c r="F21" i="4"/>
  <c r="F29" i="4"/>
  <c r="F37" i="4"/>
  <c r="F45" i="4"/>
  <c r="F53" i="4"/>
  <c r="F61" i="4"/>
  <c r="F69" i="4"/>
  <c r="F77" i="4"/>
  <c r="F85" i="4"/>
  <c r="F93" i="4"/>
  <c r="F101" i="4"/>
  <c r="F109" i="4"/>
  <c r="F117" i="4"/>
  <c r="F125" i="4"/>
  <c r="F133" i="4"/>
  <c r="F141" i="4"/>
  <c r="F149" i="4"/>
  <c r="F157" i="4"/>
  <c r="F165" i="4"/>
  <c r="F173" i="4"/>
  <c r="H5" i="4"/>
  <c r="H6" i="4"/>
  <c r="H7" i="4"/>
  <c r="H8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H3" i="4"/>
  <c r="F11" i="4"/>
  <c r="F19" i="4"/>
  <c r="F27" i="4"/>
  <c r="F35" i="4"/>
  <c r="F43" i="4"/>
  <c r="F51" i="4"/>
  <c r="F59" i="4"/>
  <c r="F67" i="4"/>
  <c r="F75" i="4"/>
  <c r="F83" i="4"/>
  <c r="F91" i="4"/>
  <c r="F99" i="4"/>
  <c r="F107" i="4"/>
  <c r="F115" i="4"/>
  <c r="F123" i="4"/>
  <c r="F131" i="4"/>
  <c r="F139" i="4"/>
  <c r="F147" i="4"/>
  <c r="F155" i="4"/>
  <c r="F163" i="4"/>
  <c r="F171" i="4"/>
  <c r="F179" i="4"/>
  <c r="H11" i="4"/>
  <c r="H13" i="4"/>
  <c r="H24" i="4"/>
  <c r="H38" i="4"/>
  <c r="H51" i="4"/>
  <c r="H63" i="4"/>
  <c r="H77" i="4"/>
  <c r="H88" i="4"/>
  <c r="H102" i="4"/>
  <c r="H115" i="4"/>
  <c r="H127" i="4"/>
  <c r="H141" i="4"/>
  <c r="H152" i="4"/>
  <c r="H166" i="4"/>
  <c r="H179" i="4"/>
  <c r="H191" i="4"/>
  <c r="H205" i="4"/>
  <c r="H216" i="4"/>
  <c r="H230" i="4"/>
  <c r="H243" i="4"/>
  <c r="H255" i="4"/>
  <c r="H269" i="4"/>
  <c r="H280" i="4"/>
  <c r="H294" i="4"/>
  <c r="H307" i="4"/>
  <c r="H319" i="4"/>
  <c r="H333" i="4"/>
  <c r="H344" i="4"/>
  <c r="H358" i="4"/>
  <c r="H371" i="4"/>
  <c r="H383" i="4"/>
  <c r="H397" i="4"/>
  <c r="H407" i="4"/>
  <c r="H417" i="4"/>
  <c r="H429" i="4"/>
  <c r="H439" i="4"/>
  <c r="H449" i="4"/>
  <c r="H461" i="4"/>
  <c r="H471" i="4"/>
  <c r="H481" i="4"/>
  <c r="H493" i="4"/>
  <c r="H503" i="4"/>
  <c r="F10" i="4"/>
  <c r="F22" i="4"/>
  <c r="F32" i="4"/>
  <c r="F42" i="4"/>
  <c r="F54" i="4"/>
  <c r="F64" i="4"/>
  <c r="F74" i="4"/>
  <c r="F86" i="4"/>
  <c r="F96" i="4"/>
  <c r="F106" i="4"/>
  <c r="F118" i="4"/>
  <c r="F128" i="4"/>
  <c r="F138" i="4"/>
  <c r="F150" i="4"/>
  <c r="F160" i="4"/>
  <c r="F170" i="4"/>
  <c r="F181" i="4"/>
  <c r="F189" i="4"/>
  <c r="F197" i="4"/>
  <c r="F205" i="4"/>
  <c r="F213" i="4"/>
  <c r="F221" i="4"/>
  <c r="F229" i="4"/>
  <c r="F237" i="4"/>
  <c r="F245" i="4"/>
  <c r="F253" i="4"/>
  <c r="F261" i="4"/>
  <c r="F269" i="4"/>
  <c r="F277" i="4"/>
  <c r="F285" i="4"/>
  <c r="F293" i="4"/>
  <c r="F301" i="4"/>
  <c r="F309" i="4"/>
  <c r="F317" i="4"/>
  <c r="F325" i="4"/>
  <c r="F333" i="4"/>
  <c r="F341" i="4"/>
  <c r="F349" i="4"/>
  <c r="F357" i="4"/>
  <c r="F365" i="4"/>
  <c r="F373" i="4"/>
  <c r="F381" i="4"/>
  <c r="F389" i="4"/>
  <c r="F397" i="4"/>
  <c r="H14" i="4"/>
  <c r="H27" i="4"/>
  <c r="H39" i="4"/>
  <c r="H53" i="4"/>
  <c r="H64" i="4"/>
  <c r="H78" i="4"/>
  <c r="H91" i="4"/>
  <c r="H103" i="4"/>
  <c r="H117" i="4"/>
  <c r="H128" i="4"/>
  <c r="H142" i="4"/>
  <c r="H155" i="4"/>
  <c r="H167" i="4"/>
  <c r="H181" i="4"/>
  <c r="H192" i="4"/>
  <c r="H206" i="4"/>
  <c r="H219" i="4"/>
  <c r="H231" i="4"/>
  <c r="H245" i="4"/>
  <c r="H256" i="4"/>
  <c r="H270" i="4"/>
  <c r="H283" i="4"/>
  <c r="H295" i="4"/>
  <c r="H309" i="4"/>
  <c r="H320" i="4"/>
  <c r="H334" i="4"/>
  <c r="H347" i="4"/>
  <c r="H359" i="4"/>
  <c r="H373" i="4"/>
  <c r="H384" i="4"/>
  <c r="H398" i="4"/>
  <c r="H408" i="4"/>
  <c r="H419" i="4"/>
  <c r="H430" i="4"/>
  <c r="H440" i="4"/>
  <c r="H451" i="4"/>
  <c r="H15" i="4"/>
  <c r="H29" i="4"/>
  <c r="H40" i="4"/>
  <c r="H54" i="4"/>
  <c r="H67" i="4"/>
  <c r="H79" i="4"/>
  <c r="H93" i="4"/>
  <c r="H104" i="4"/>
  <c r="H118" i="4"/>
  <c r="H131" i="4"/>
  <c r="H143" i="4"/>
  <c r="H157" i="4"/>
  <c r="H168" i="4"/>
  <c r="H182" i="4"/>
  <c r="H195" i="4"/>
  <c r="H207" i="4"/>
  <c r="H221" i="4"/>
  <c r="H232" i="4"/>
  <c r="H246" i="4"/>
  <c r="H259" i="4"/>
  <c r="H271" i="4"/>
  <c r="H285" i="4"/>
  <c r="H296" i="4"/>
  <c r="H310" i="4"/>
  <c r="H323" i="4"/>
  <c r="H335" i="4"/>
  <c r="H349" i="4"/>
  <c r="H360" i="4"/>
  <c r="H374" i="4"/>
  <c r="H387" i="4"/>
  <c r="H399" i="4"/>
  <c r="H409" i="4"/>
  <c r="H421" i="4"/>
  <c r="H431" i="4"/>
  <c r="H441" i="4"/>
  <c r="H453" i="4"/>
  <c r="H463" i="4"/>
  <c r="H473" i="4"/>
  <c r="H485" i="4"/>
  <c r="H495" i="4"/>
  <c r="H505" i="4"/>
  <c r="F14" i="4"/>
  <c r="F24" i="4"/>
  <c r="F34" i="4"/>
  <c r="F46" i="4"/>
  <c r="F56" i="4"/>
  <c r="F66" i="4"/>
  <c r="F78" i="4"/>
  <c r="F88" i="4"/>
  <c r="F98" i="4"/>
  <c r="F110" i="4"/>
  <c r="F120" i="4"/>
  <c r="F130" i="4"/>
  <c r="F142" i="4"/>
  <c r="F152" i="4"/>
  <c r="F162" i="4"/>
  <c r="F174" i="4"/>
  <c r="F183" i="4"/>
  <c r="F191" i="4"/>
  <c r="F199" i="4"/>
  <c r="F207" i="4"/>
  <c r="F215" i="4"/>
  <c r="F223" i="4"/>
  <c r="F231" i="4"/>
  <c r="F239" i="4"/>
  <c r="F247" i="4"/>
  <c r="F255" i="4"/>
  <c r="F263" i="4"/>
  <c r="F271" i="4"/>
  <c r="F279" i="4"/>
  <c r="F287" i="4"/>
  <c r="F295" i="4"/>
  <c r="F303" i="4"/>
  <c r="F311" i="4"/>
  <c r="F319" i="4"/>
  <c r="F327" i="4"/>
  <c r="F335" i="4"/>
  <c r="F343" i="4"/>
  <c r="F351" i="4"/>
  <c r="F359" i="4"/>
  <c r="F367" i="4"/>
  <c r="F375" i="4"/>
  <c r="F383" i="4"/>
  <c r="F391" i="4"/>
  <c r="F399" i="4"/>
  <c r="H16" i="4"/>
  <c r="H35" i="4"/>
  <c r="H56" i="4"/>
  <c r="H75" i="4"/>
  <c r="H96" i="4"/>
  <c r="H119" i="4"/>
  <c r="H136" i="4"/>
  <c r="H159" i="4"/>
  <c r="H176" i="4"/>
  <c r="H199" i="4"/>
  <c r="H222" i="4"/>
  <c r="H239" i="4"/>
  <c r="H262" i="4"/>
  <c r="H279" i="4"/>
  <c r="H302" i="4"/>
  <c r="H325" i="4"/>
  <c r="H342" i="4"/>
  <c r="H365" i="4"/>
  <c r="H382" i="4"/>
  <c r="H403" i="4"/>
  <c r="H422" i="4"/>
  <c r="H437" i="4"/>
  <c r="H455" i="4"/>
  <c r="H469" i="4"/>
  <c r="H483" i="4"/>
  <c r="H497" i="4"/>
  <c r="F8" i="4"/>
  <c r="F23" i="4"/>
  <c r="F38" i="4"/>
  <c r="F50" i="4"/>
  <c r="F65" i="4"/>
  <c r="F80" i="4"/>
  <c r="F94" i="4"/>
  <c r="F108" i="4"/>
  <c r="F122" i="4"/>
  <c r="F136" i="4"/>
  <c r="F151" i="4"/>
  <c r="F166" i="4"/>
  <c r="F178" i="4"/>
  <c r="F190" i="4"/>
  <c r="F201" i="4"/>
  <c r="F211" i="4"/>
  <c r="F222" i="4"/>
  <c r="F233" i="4"/>
  <c r="F243" i="4"/>
  <c r="F254" i="4"/>
  <c r="F265" i="4"/>
  <c r="F275" i="4"/>
  <c r="F286" i="4"/>
  <c r="F297" i="4"/>
  <c r="F307" i="4"/>
  <c r="F318" i="4"/>
  <c r="F329" i="4"/>
  <c r="F339" i="4"/>
  <c r="F350" i="4"/>
  <c r="F361" i="4"/>
  <c r="F371" i="4"/>
  <c r="F382" i="4"/>
  <c r="F393" i="4"/>
  <c r="F403" i="4"/>
  <c r="F411" i="4"/>
  <c r="F419" i="4"/>
  <c r="F427" i="4"/>
  <c r="F435" i="4"/>
  <c r="F443" i="4"/>
  <c r="F451" i="4"/>
  <c r="F459" i="4"/>
  <c r="F467" i="4"/>
  <c r="F475" i="4"/>
  <c r="F483" i="4"/>
  <c r="F491" i="4"/>
  <c r="F499" i="4"/>
  <c r="E4" i="4"/>
  <c r="E12" i="4"/>
  <c r="E20" i="4"/>
  <c r="E28" i="4"/>
  <c r="E36" i="4"/>
  <c r="E44" i="4"/>
  <c r="E52" i="4"/>
  <c r="E60" i="4"/>
  <c r="E68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C184" i="4"/>
  <c r="C192" i="4"/>
  <c r="C200" i="4"/>
  <c r="C208" i="4"/>
  <c r="H19" i="4"/>
  <c r="H37" i="4"/>
  <c r="H59" i="4"/>
  <c r="H80" i="4"/>
  <c r="H99" i="4"/>
  <c r="H120" i="4"/>
  <c r="H139" i="4"/>
  <c r="H160" i="4"/>
  <c r="H183" i="4"/>
  <c r="H200" i="4"/>
  <c r="H223" i="4"/>
  <c r="H240" i="4"/>
  <c r="H263" i="4"/>
  <c r="H286" i="4"/>
  <c r="H303" i="4"/>
  <c r="H326" i="4"/>
  <c r="H343" i="4"/>
  <c r="H366" i="4"/>
  <c r="H389" i="4"/>
  <c r="H405" i="4"/>
  <c r="H423" i="4"/>
  <c r="H438" i="4"/>
  <c r="H456" i="4"/>
  <c r="H470" i="4"/>
  <c r="H486" i="4"/>
  <c r="H499" i="4"/>
  <c r="F9" i="4"/>
  <c r="F25" i="4"/>
  <c r="F39" i="4"/>
  <c r="F52" i="4"/>
  <c r="F68" i="4"/>
  <c r="F81" i="4"/>
  <c r="F95" i="4"/>
  <c r="F111" i="4"/>
  <c r="F124" i="4"/>
  <c r="F137" i="4"/>
  <c r="F153" i="4"/>
  <c r="H21" i="4"/>
  <c r="H43" i="4"/>
  <c r="H61" i="4"/>
  <c r="H83" i="4"/>
  <c r="H101" i="4"/>
  <c r="H123" i="4"/>
  <c r="H144" i="4"/>
  <c r="H163" i="4"/>
  <c r="H184" i="4"/>
  <c r="H203" i="4"/>
  <c r="H224" i="4"/>
  <c r="H247" i="4"/>
  <c r="H264" i="4"/>
  <c r="H287" i="4"/>
  <c r="H304" i="4"/>
  <c r="H327" i="4"/>
  <c r="H350" i="4"/>
  <c r="H367" i="4"/>
  <c r="H390" i="4"/>
  <c r="H406" i="4"/>
  <c r="H424" i="4"/>
  <c r="H443" i="4"/>
  <c r="H457" i="4"/>
  <c r="H472" i="4"/>
  <c r="H487" i="4"/>
  <c r="H501" i="4"/>
  <c r="F12" i="4"/>
  <c r="F26" i="4"/>
  <c r="F40" i="4"/>
  <c r="F55" i="4"/>
  <c r="F70" i="4"/>
  <c r="F82" i="4"/>
  <c r="F97" i="4"/>
  <c r="F112" i="4"/>
  <c r="F126" i="4"/>
  <c r="F140" i="4"/>
  <c r="F154" i="4"/>
  <c r="F168" i="4"/>
  <c r="F182" i="4"/>
  <c r="F193" i="4"/>
  <c r="F203" i="4"/>
  <c r="F214" i="4"/>
  <c r="F225" i="4"/>
  <c r="F235" i="4"/>
  <c r="F246" i="4"/>
  <c r="F257" i="4"/>
  <c r="F267" i="4"/>
  <c r="F278" i="4"/>
  <c r="F289" i="4"/>
  <c r="F299" i="4"/>
  <c r="F310" i="4"/>
  <c r="F321" i="4"/>
  <c r="F331" i="4"/>
  <c r="F342" i="4"/>
  <c r="F353" i="4"/>
  <c r="F363" i="4"/>
  <c r="F374" i="4"/>
  <c r="F385" i="4"/>
  <c r="F395" i="4"/>
  <c r="F405" i="4"/>
  <c r="F413" i="4"/>
  <c r="F421" i="4"/>
  <c r="F429" i="4"/>
  <c r="F437" i="4"/>
  <c r="F445" i="4"/>
  <c r="F453" i="4"/>
  <c r="F461" i="4"/>
  <c r="F469" i="4"/>
  <c r="F477" i="4"/>
  <c r="F485" i="4"/>
  <c r="F493" i="4"/>
  <c r="F501" i="4"/>
  <c r="E6" i="4"/>
  <c r="E14" i="4"/>
  <c r="E22" i="4"/>
  <c r="E30" i="4"/>
  <c r="E38" i="4"/>
  <c r="E46" i="4"/>
  <c r="E54" i="4"/>
  <c r="E62" i="4"/>
  <c r="E70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C170" i="4"/>
  <c r="C178" i="4"/>
  <c r="C186" i="4"/>
  <c r="C194" i="4"/>
  <c r="C202" i="4"/>
  <c r="C210" i="4"/>
  <c r="H22" i="4"/>
  <c r="H48" i="4"/>
  <c r="H86" i="4"/>
  <c r="H112" i="4"/>
  <c r="H150" i="4"/>
  <c r="H187" i="4"/>
  <c r="H214" i="4"/>
  <c r="H251" i="4"/>
  <c r="H278" i="4"/>
  <c r="H315" i="4"/>
  <c r="H351" i="4"/>
  <c r="H379" i="4"/>
  <c r="H413" i="4"/>
  <c r="H435" i="4"/>
  <c r="H464" i="4"/>
  <c r="H488" i="4"/>
  <c r="F6" i="4"/>
  <c r="F30" i="4"/>
  <c r="F49" i="4"/>
  <c r="F73" i="4"/>
  <c r="F100" i="4"/>
  <c r="F119" i="4"/>
  <c r="F144" i="4"/>
  <c r="F164" i="4"/>
  <c r="F184" i="4"/>
  <c r="F196" i="4"/>
  <c r="F210" i="4"/>
  <c r="F226" i="4"/>
  <c r="F240" i="4"/>
  <c r="F252" i="4"/>
  <c r="F268" i="4"/>
  <c r="F282" i="4"/>
  <c r="F296" i="4"/>
  <c r="F312" i="4"/>
  <c r="F324" i="4"/>
  <c r="F338" i="4"/>
  <c r="F354" i="4"/>
  <c r="F368" i="4"/>
  <c r="F380" i="4"/>
  <c r="F396" i="4"/>
  <c r="F408" i="4"/>
  <c r="F418" i="4"/>
  <c r="F430" i="4"/>
  <c r="F440" i="4"/>
  <c r="F450" i="4"/>
  <c r="F462" i="4"/>
  <c r="F472" i="4"/>
  <c r="F482" i="4"/>
  <c r="F494" i="4"/>
  <c r="F504" i="4"/>
  <c r="E11" i="4"/>
  <c r="E23" i="4"/>
  <c r="E33" i="4"/>
  <c r="E43" i="4"/>
  <c r="E55" i="4"/>
  <c r="E65" i="4"/>
  <c r="D6" i="4"/>
  <c r="D18" i="4"/>
  <c r="D28" i="4"/>
  <c r="D38" i="4"/>
  <c r="D50" i="4"/>
  <c r="D60" i="4"/>
  <c r="D70" i="4"/>
  <c r="D82" i="4"/>
  <c r="D92" i="4"/>
  <c r="D102" i="4"/>
  <c r="D114" i="4"/>
  <c r="D124" i="4"/>
  <c r="D134" i="4"/>
  <c r="D146" i="4"/>
  <c r="D156" i="4"/>
  <c r="D166" i="4"/>
  <c r="D178" i="4"/>
  <c r="D188" i="4"/>
  <c r="D198" i="4"/>
  <c r="D210" i="4"/>
  <c r="D220" i="4"/>
  <c r="D230" i="4"/>
  <c r="D242" i="4"/>
  <c r="D252" i="4"/>
  <c r="D262" i="4"/>
  <c r="D274" i="4"/>
  <c r="D284" i="4"/>
  <c r="D294" i="4"/>
  <c r="D306" i="4"/>
  <c r="D316" i="4"/>
  <c r="D326" i="4"/>
  <c r="D338" i="4"/>
  <c r="D348" i="4"/>
  <c r="D358" i="4"/>
  <c r="D370" i="4"/>
  <c r="D380" i="4"/>
  <c r="D390" i="4"/>
  <c r="D402" i="4"/>
  <c r="D412" i="4"/>
  <c r="D422" i="4"/>
  <c r="D434" i="4"/>
  <c r="D444" i="4"/>
  <c r="D454" i="4"/>
  <c r="D466" i="4"/>
  <c r="D476" i="4"/>
  <c r="D486" i="4"/>
  <c r="D498" i="4"/>
  <c r="C5" i="4"/>
  <c r="C15" i="4"/>
  <c r="C27" i="4"/>
  <c r="C37" i="4"/>
  <c r="C47" i="4"/>
  <c r="C59" i="4"/>
  <c r="C69" i="4"/>
  <c r="C79" i="4"/>
  <c r="C91" i="4"/>
  <c r="C101" i="4"/>
  <c r="C111" i="4"/>
  <c r="C123" i="4"/>
  <c r="C133" i="4"/>
  <c r="C143" i="4"/>
  <c r="C155" i="4"/>
  <c r="C165" i="4"/>
  <c r="C175" i="4"/>
  <c r="C187" i="4"/>
  <c r="C197" i="4"/>
  <c r="C207" i="4"/>
  <c r="C217" i="4"/>
  <c r="C225" i="4"/>
  <c r="C233" i="4"/>
  <c r="C241" i="4"/>
  <c r="C249" i="4"/>
  <c r="C257" i="4"/>
  <c r="C265" i="4"/>
  <c r="C273" i="4"/>
  <c r="C281" i="4"/>
  <c r="C289" i="4"/>
  <c r="C297" i="4"/>
  <c r="C305" i="4"/>
  <c r="C313" i="4"/>
  <c r="C321" i="4"/>
  <c r="C329" i="4"/>
  <c r="C337" i="4"/>
  <c r="C345" i="4"/>
  <c r="C353" i="4"/>
  <c r="C361" i="4"/>
  <c r="C369" i="4"/>
  <c r="C377" i="4"/>
  <c r="C385" i="4"/>
  <c r="C393" i="4"/>
  <c r="C401" i="4"/>
  <c r="C409" i="4"/>
  <c r="C417" i="4"/>
  <c r="C425" i="4"/>
  <c r="C433" i="4"/>
  <c r="C441" i="4"/>
  <c r="C449" i="4"/>
  <c r="C457" i="4"/>
  <c r="C465" i="4"/>
  <c r="C473" i="4"/>
  <c r="C481" i="4"/>
  <c r="C489" i="4"/>
  <c r="C497" i="4"/>
  <c r="C505" i="4"/>
  <c r="F313" i="4"/>
  <c r="F326" i="4"/>
  <c r="F340" i="4"/>
  <c r="F355" i="4"/>
  <c r="F369" i="4"/>
  <c r="F384" i="4"/>
  <c r="F398" i="4"/>
  <c r="F409" i="4"/>
  <c r="F431" i="4"/>
  <c r="F441" i="4"/>
  <c r="H23" i="4"/>
  <c r="H55" i="4"/>
  <c r="H87" i="4"/>
  <c r="H125" i="4"/>
  <c r="H151" i="4"/>
  <c r="H189" i="4"/>
  <c r="H215" i="4"/>
  <c r="H253" i="4"/>
  <c r="H288" i="4"/>
  <c r="H317" i="4"/>
  <c r="H352" i="4"/>
  <c r="H381" i="4"/>
  <c r="H414" i="4"/>
  <c r="H445" i="4"/>
  <c r="H465" i="4"/>
  <c r="H489" i="4"/>
  <c r="F7" i="4"/>
  <c r="F31" i="4"/>
  <c r="F57" i="4"/>
  <c r="F76" i="4"/>
  <c r="F102" i="4"/>
  <c r="F121" i="4"/>
  <c r="F145" i="4"/>
  <c r="F167" i="4"/>
  <c r="F185" i="4"/>
  <c r="F198" i="4"/>
  <c r="F212" i="4"/>
  <c r="F227" i="4"/>
  <c r="F241" i="4"/>
  <c r="F256" i="4"/>
  <c r="F270" i="4"/>
  <c r="F283" i="4"/>
  <c r="F298" i="4"/>
  <c r="H30" i="4"/>
  <c r="H62" i="4"/>
  <c r="H94" i="4"/>
  <c r="H126" i="4"/>
  <c r="H158" i="4"/>
  <c r="H190" i="4"/>
  <c r="H227" i="4"/>
  <c r="H254" i="4"/>
  <c r="H291" i="4"/>
  <c r="H318" i="4"/>
  <c r="H355" i="4"/>
  <c r="H391" i="4"/>
  <c r="H415" i="4"/>
  <c r="H446" i="4"/>
  <c r="H467" i="4"/>
  <c r="H491" i="4"/>
  <c r="F15" i="4"/>
  <c r="F33" i="4"/>
  <c r="F58" i="4"/>
  <c r="F79" i="4"/>
  <c r="F103" i="4"/>
  <c r="F127" i="4"/>
  <c r="F146" i="4"/>
  <c r="F169" i="4"/>
  <c r="F186" i="4"/>
  <c r="F200" i="4"/>
  <c r="F216" i="4"/>
  <c r="F228" i="4"/>
  <c r="F242" i="4"/>
  <c r="F258" i="4"/>
  <c r="F272" i="4"/>
  <c r="F284" i="4"/>
  <c r="F300" i="4"/>
  <c r="F314" i="4"/>
  <c r="F328" i="4"/>
  <c r="F344" i="4"/>
  <c r="F356" i="4"/>
  <c r="F370" i="4"/>
  <c r="F386" i="4"/>
  <c r="F400" i="4"/>
  <c r="F410" i="4"/>
  <c r="F422" i="4"/>
  <c r="F432" i="4"/>
  <c r="F442" i="4"/>
  <c r="F454" i="4"/>
  <c r="F464" i="4"/>
  <c r="F474" i="4"/>
  <c r="F486" i="4"/>
  <c r="F496" i="4"/>
  <c r="F3" i="4"/>
  <c r="E15" i="4"/>
  <c r="E25" i="4"/>
  <c r="E35" i="4"/>
  <c r="E47" i="4"/>
  <c r="E57" i="4"/>
  <c r="E67" i="4"/>
  <c r="D10" i="4"/>
  <c r="D20" i="4"/>
  <c r="D30" i="4"/>
  <c r="D42" i="4"/>
  <c r="D52" i="4"/>
  <c r="D62" i="4"/>
  <c r="D74" i="4"/>
  <c r="D84" i="4"/>
  <c r="D94" i="4"/>
  <c r="D106" i="4"/>
  <c r="D116" i="4"/>
  <c r="D126" i="4"/>
  <c r="D138" i="4"/>
  <c r="D148" i="4"/>
  <c r="D158" i="4"/>
  <c r="D170" i="4"/>
  <c r="D180" i="4"/>
  <c r="D190" i="4"/>
  <c r="D202" i="4"/>
  <c r="D212" i="4"/>
  <c r="D222" i="4"/>
  <c r="D234" i="4"/>
  <c r="D244" i="4"/>
  <c r="D254" i="4"/>
  <c r="D266" i="4"/>
  <c r="D276" i="4"/>
  <c r="D286" i="4"/>
  <c r="D298" i="4"/>
  <c r="D308" i="4"/>
  <c r="D318" i="4"/>
  <c r="D330" i="4"/>
  <c r="D340" i="4"/>
  <c r="D350" i="4"/>
  <c r="D362" i="4"/>
  <c r="D372" i="4"/>
  <c r="D382" i="4"/>
  <c r="D394" i="4"/>
  <c r="D404" i="4"/>
  <c r="D414" i="4"/>
  <c r="D426" i="4"/>
  <c r="D436" i="4"/>
  <c r="D446" i="4"/>
  <c r="D458" i="4"/>
  <c r="D468" i="4"/>
  <c r="D478" i="4"/>
  <c r="D490" i="4"/>
  <c r="D500" i="4"/>
  <c r="C7" i="4"/>
  <c r="C19" i="4"/>
  <c r="C29" i="4"/>
  <c r="C39" i="4"/>
  <c r="C51" i="4"/>
  <c r="C61" i="4"/>
  <c r="C71" i="4"/>
  <c r="C83" i="4"/>
  <c r="C93" i="4"/>
  <c r="C103" i="4"/>
  <c r="C115" i="4"/>
  <c r="C125" i="4"/>
  <c r="C135" i="4"/>
  <c r="C147" i="4"/>
  <c r="C157" i="4"/>
  <c r="C167" i="4"/>
  <c r="C179" i="4"/>
  <c r="C189" i="4"/>
  <c r="C199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1" i="4"/>
  <c r="C459" i="4"/>
  <c r="C467" i="4"/>
  <c r="C475" i="4"/>
  <c r="C483" i="4"/>
  <c r="C491" i="4"/>
  <c r="C499" i="4"/>
  <c r="H31" i="4"/>
  <c r="H69" i="4"/>
  <c r="H95" i="4"/>
  <c r="H133" i="4"/>
  <c r="H165" i="4"/>
  <c r="H197" i="4"/>
  <c r="H229" i="4"/>
  <c r="H261" i="4"/>
  <c r="H293" i="4"/>
  <c r="H328" i="4"/>
  <c r="H357" i="4"/>
  <c r="H392" i="4"/>
  <c r="H416" i="4"/>
  <c r="H447" i="4"/>
  <c r="H475" i="4"/>
  <c r="H494" i="4"/>
  <c r="F16" i="4"/>
  <c r="F36" i="4"/>
  <c r="F60" i="4"/>
  <c r="F84" i="4"/>
  <c r="F104" i="4"/>
  <c r="F129" i="4"/>
  <c r="F148" i="4"/>
  <c r="F172" i="4"/>
  <c r="F187" i="4"/>
  <c r="F202" i="4"/>
  <c r="F217" i="4"/>
  <c r="F230" i="4"/>
  <c r="F244" i="4"/>
  <c r="F259" i="4"/>
  <c r="F273" i="4"/>
  <c r="F288" i="4"/>
  <c r="F302" i="4"/>
  <c r="F315" i="4"/>
  <c r="F330" i="4"/>
  <c r="F345" i="4"/>
  <c r="F358" i="4"/>
  <c r="F372" i="4"/>
  <c r="F387" i="4"/>
  <c r="F401" i="4"/>
  <c r="F412" i="4"/>
  <c r="F423" i="4"/>
  <c r="F433" i="4"/>
  <c r="F444" i="4"/>
  <c r="F455" i="4"/>
  <c r="F465" i="4"/>
  <c r="F476" i="4"/>
  <c r="F487" i="4"/>
  <c r="F497" i="4"/>
  <c r="E5" i="4"/>
  <c r="E16" i="4"/>
  <c r="E26" i="4"/>
  <c r="E37" i="4"/>
  <c r="E48" i="4"/>
  <c r="E58" i="4"/>
  <c r="E69" i="4"/>
  <c r="D11" i="4"/>
  <c r="D21" i="4"/>
  <c r="D32" i="4"/>
  <c r="D43" i="4"/>
  <c r="D53" i="4"/>
  <c r="D64" i="4"/>
  <c r="D75" i="4"/>
  <c r="D85" i="4"/>
  <c r="D96" i="4"/>
  <c r="D107" i="4"/>
  <c r="D117" i="4"/>
  <c r="D128" i="4"/>
  <c r="D139" i="4"/>
  <c r="D149" i="4"/>
  <c r="D160" i="4"/>
  <c r="D171" i="4"/>
  <c r="D181" i="4"/>
  <c r="D192" i="4"/>
  <c r="D203" i="4"/>
  <c r="D213" i="4"/>
  <c r="D224" i="4"/>
  <c r="D235" i="4"/>
  <c r="D245" i="4"/>
  <c r="D256" i="4"/>
  <c r="D267" i="4"/>
  <c r="D277" i="4"/>
  <c r="D288" i="4"/>
  <c r="H32" i="4"/>
  <c r="H107" i="4"/>
  <c r="H171" i="4"/>
  <c r="H235" i="4"/>
  <c r="H299" i="4"/>
  <c r="H363" i="4"/>
  <c r="H425" i="4"/>
  <c r="H477" i="4"/>
  <c r="F17" i="4"/>
  <c r="F62" i="4"/>
  <c r="F105" i="4"/>
  <c r="F156" i="4"/>
  <c r="F188" i="4"/>
  <c r="F218" i="4"/>
  <c r="F248" i="4"/>
  <c r="F274" i="4"/>
  <c r="F304" i="4"/>
  <c r="F332" i="4"/>
  <c r="F360" i="4"/>
  <c r="F388" i="4"/>
  <c r="F414" i="4"/>
  <c r="F428" i="4"/>
  <c r="F449" i="4"/>
  <c r="F468" i="4"/>
  <c r="F484" i="4"/>
  <c r="F502" i="4"/>
  <c r="E17" i="4"/>
  <c r="E32" i="4"/>
  <c r="E50" i="4"/>
  <c r="E66" i="4"/>
  <c r="D14" i="4"/>
  <c r="D34" i="4"/>
  <c r="D48" i="4"/>
  <c r="D67" i="4"/>
  <c r="D83" i="4"/>
  <c r="D100" i="4"/>
  <c r="D118" i="4"/>
  <c r="D133" i="4"/>
  <c r="D152" i="4"/>
  <c r="D168" i="4"/>
  <c r="D186" i="4"/>
  <c r="D204" i="4"/>
  <c r="D219" i="4"/>
  <c r="D237" i="4"/>
  <c r="D253" i="4"/>
  <c r="D270" i="4"/>
  <c r="D290" i="4"/>
  <c r="D302" i="4"/>
  <c r="D317" i="4"/>
  <c r="D332" i="4"/>
  <c r="D346" i="4"/>
  <c r="D360" i="4"/>
  <c r="D374" i="4"/>
  <c r="D388" i="4"/>
  <c r="D403" i="4"/>
  <c r="D418" i="4"/>
  <c r="D430" i="4"/>
  <c r="D445" i="4"/>
  <c r="D460" i="4"/>
  <c r="D474" i="4"/>
  <c r="D488" i="4"/>
  <c r="D502" i="4"/>
  <c r="C13" i="4"/>
  <c r="C28" i="4"/>
  <c r="C43" i="4"/>
  <c r="C55" i="4"/>
  <c r="C70" i="4"/>
  <c r="C85" i="4"/>
  <c r="C99" i="4"/>
  <c r="C113" i="4"/>
  <c r="C127" i="4"/>
  <c r="C141" i="4"/>
  <c r="C156" i="4"/>
  <c r="C171" i="4"/>
  <c r="C183" i="4"/>
  <c r="C198" i="4"/>
  <c r="C213" i="4"/>
  <c r="C223" i="4"/>
  <c r="C234" i="4"/>
  <c r="C245" i="4"/>
  <c r="C255" i="4"/>
  <c r="C266" i="4"/>
  <c r="C277" i="4"/>
  <c r="C287" i="4"/>
  <c r="C298" i="4"/>
  <c r="C309" i="4"/>
  <c r="C319" i="4"/>
  <c r="C330" i="4"/>
  <c r="C341" i="4"/>
  <c r="C351" i="4"/>
  <c r="C362" i="4"/>
  <c r="C373" i="4"/>
  <c r="C383" i="4"/>
  <c r="C394" i="4"/>
  <c r="C405" i="4"/>
  <c r="C415" i="4"/>
  <c r="C426" i="4"/>
  <c r="C437" i="4"/>
  <c r="C447" i="4"/>
  <c r="C458" i="4"/>
  <c r="C469" i="4"/>
  <c r="C479" i="4"/>
  <c r="C490" i="4"/>
  <c r="C501" i="4"/>
  <c r="H45" i="4"/>
  <c r="H109" i="4"/>
  <c r="H173" i="4"/>
  <c r="H237" i="4"/>
  <c r="H301" i="4"/>
  <c r="H368" i="4"/>
  <c r="H427" i="4"/>
  <c r="H478" i="4"/>
  <c r="F18" i="4"/>
  <c r="F63" i="4"/>
  <c r="F113" i="4"/>
  <c r="F158" i="4"/>
  <c r="F192" i="4"/>
  <c r="F219" i="4"/>
  <c r="F249" i="4"/>
  <c r="F276" i="4"/>
  <c r="F305" i="4"/>
  <c r="F334" i="4"/>
  <c r="F362" i="4"/>
  <c r="F390" i="4"/>
  <c r="F415" i="4"/>
  <c r="F434" i="4"/>
  <c r="F452" i="4"/>
  <c r="F470" i="4"/>
  <c r="F488" i="4"/>
  <c r="F503" i="4"/>
  <c r="E18" i="4"/>
  <c r="E34" i="4"/>
  <c r="E51" i="4"/>
  <c r="E71" i="4"/>
  <c r="D16" i="4"/>
  <c r="D35" i="4"/>
  <c r="D51" i="4"/>
  <c r="D68" i="4"/>
  <c r="D86" i="4"/>
  <c r="D101" i="4"/>
  <c r="D120" i="4"/>
  <c r="D136" i="4"/>
  <c r="D154" i="4"/>
  <c r="D172" i="4"/>
  <c r="D187" i="4"/>
  <c r="D205" i="4"/>
  <c r="D221" i="4"/>
  <c r="D238" i="4"/>
  <c r="D258" i="4"/>
  <c r="D272" i="4"/>
  <c r="D291" i="4"/>
  <c r="D304" i="4"/>
  <c r="D320" i="4"/>
  <c r="D333" i="4"/>
  <c r="D347" i="4"/>
  <c r="D363" i="4"/>
  <c r="D376" i="4"/>
  <c r="D389" i="4"/>
  <c r="D405" i="4"/>
  <c r="D419" i="4"/>
  <c r="D432" i="4"/>
  <c r="D448" i="4"/>
  <c r="D461" i="4"/>
  <c r="D475" i="4"/>
  <c r="D491" i="4"/>
  <c r="D504" i="4"/>
  <c r="C14" i="4"/>
  <c r="C30" i="4"/>
  <c r="C44" i="4"/>
  <c r="C57" i="4"/>
  <c r="C73" i="4"/>
  <c r="C86" i="4"/>
  <c r="C100" i="4"/>
  <c r="C116" i="4"/>
  <c r="C129" i="4"/>
  <c r="C142" i="4"/>
  <c r="C158" i="4"/>
  <c r="C172" i="4"/>
  <c r="C185" i="4"/>
  <c r="C201" i="4"/>
  <c r="C214" i="4"/>
  <c r="C224" i="4"/>
  <c r="C236" i="4"/>
  <c r="C246" i="4"/>
  <c r="C256" i="4"/>
  <c r="C268" i="4"/>
  <c r="C278" i="4"/>
  <c r="C288" i="4"/>
  <c r="C300" i="4"/>
  <c r="H46" i="4"/>
  <c r="H110" i="4"/>
  <c r="H174" i="4"/>
  <c r="H238" i="4"/>
  <c r="H311" i="4"/>
  <c r="H375" i="4"/>
  <c r="H432" i="4"/>
  <c r="H479" i="4"/>
  <c r="F20" i="4"/>
  <c r="F71" i="4"/>
  <c r="F114" i="4"/>
  <c r="F159" i="4"/>
  <c r="F194" i="4"/>
  <c r="F220" i="4"/>
  <c r="F250" i="4"/>
  <c r="F280" i="4"/>
  <c r="F306" i="4"/>
  <c r="F336" i="4"/>
  <c r="F364" i="4"/>
  <c r="F392" i="4"/>
  <c r="F416" i="4"/>
  <c r="F436" i="4"/>
  <c r="F456" i="4"/>
  <c r="F471" i="4"/>
  <c r="F489" i="4"/>
  <c r="F505" i="4"/>
  <c r="E19" i="4"/>
  <c r="E39" i="4"/>
  <c r="E53" i="4"/>
  <c r="E3" i="4"/>
  <c r="D19" i="4"/>
  <c r="D36" i="4"/>
  <c r="D54" i="4"/>
  <c r="D69" i="4"/>
  <c r="D88" i="4"/>
  <c r="D104" i="4"/>
  <c r="D122" i="4"/>
  <c r="D140" i="4"/>
  <c r="D155" i="4"/>
  <c r="D173" i="4"/>
  <c r="D189" i="4"/>
  <c r="D206" i="4"/>
  <c r="D226" i="4"/>
  <c r="D240" i="4"/>
  <c r="D259" i="4"/>
  <c r="D275" i="4"/>
  <c r="D292" i="4"/>
  <c r="D307" i="4"/>
  <c r="D322" i="4"/>
  <c r="D334" i="4"/>
  <c r="D349" i="4"/>
  <c r="D364" i="4"/>
  <c r="D378" i="4"/>
  <c r="D392" i="4"/>
  <c r="D406" i="4"/>
  <c r="D420" i="4"/>
  <c r="D435" i="4"/>
  <c r="D450" i="4"/>
  <c r="D462" i="4"/>
  <c r="D477" i="4"/>
  <c r="D492" i="4"/>
  <c r="D3" i="4"/>
  <c r="C17" i="4"/>
  <c r="C31" i="4"/>
  <c r="C45" i="4"/>
  <c r="C60" i="4"/>
  <c r="C75" i="4"/>
  <c r="C87" i="4"/>
  <c r="C102" i="4"/>
  <c r="C117" i="4"/>
  <c r="C131" i="4"/>
  <c r="C145" i="4"/>
  <c r="C159" i="4"/>
  <c r="C173" i="4"/>
  <c r="C188" i="4"/>
  <c r="C203" i="4"/>
  <c r="C215" i="4"/>
  <c r="C226" i="4"/>
  <c r="C237" i="4"/>
  <c r="C247" i="4"/>
  <c r="C258" i="4"/>
  <c r="C269" i="4"/>
  <c r="C279" i="4"/>
  <c r="C290" i="4"/>
  <c r="C301" i="4"/>
  <c r="C311" i="4"/>
  <c r="C322" i="4"/>
  <c r="C333" i="4"/>
  <c r="C343" i="4"/>
  <c r="C354" i="4"/>
  <c r="C365" i="4"/>
  <c r="C375" i="4"/>
  <c r="C386" i="4"/>
  <c r="C397" i="4"/>
  <c r="C407" i="4"/>
  <c r="C418" i="4"/>
  <c r="C429" i="4"/>
  <c r="C439" i="4"/>
  <c r="C450" i="4"/>
  <c r="C461" i="4"/>
  <c r="C471" i="4"/>
  <c r="C482" i="4"/>
  <c r="C493" i="4"/>
  <c r="C503" i="4"/>
  <c r="H47" i="4"/>
  <c r="H147" i="4"/>
  <c r="H267" i="4"/>
  <c r="H341" i="4"/>
  <c r="H454" i="4"/>
  <c r="F28" i="4"/>
  <c r="F90" i="4"/>
  <c r="F175" i="4"/>
  <c r="F209" i="4"/>
  <c r="F262" i="4"/>
  <c r="F308" i="4"/>
  <c r="F348" i="4"/>
  <c r="F402" i="4"/>
  <c r="F426" i="4"/>
  <c r="F460" i="4"/>
  <c r="F490" i="4"/>
  <c r="E10" i="4"/>
  <c r="E41" i="4"/>
  <c r="E64" i="4"/>
  <c r="D26" i="4"/>
  <c r="D56" i="4"/>
  <c r="D78" i="4"/>
  <c r="D109" i="4"/>
  <c r="D132" i="4"/>
  <c r="D163" i="4"/>
  <c r="D194" i="4"/>
  <c r="D216" i="4"/>
  <c r="D246" i="4"/>
  <c r="D269" i="4"/>
  <c r="D299" i="4"/>
  <c r="D323" i="4"/>
  <c r="D342" i="4"/>
  <c r="D366" i="4"/>
  <c r="D387" i="4"/>
  <c r="D411" i="4"/>
  <c r="D437" i="4"/>
  <c r="D456" i="4"/>
  <c r="D482" i="4"/>
  <c r="D501" i="4"/>
  <c r="C22" i="4"/>
  <c r="C46" i="4"/>
  <c r="C67" i="4"/>
  <c r="C92" i="4"/>
  <c r="C110" i="4"/>
  <c r="C137" i="4"/>
  <c r="C161" i="4"/>
  <c r="C181" i="4"/>
  <c r="C205" i="4"/>
  <c r="C222" i="4"/>
  <c r="C240" i="4"/>
  <c r="C260" i="4"/>
  <c r="C274" i="4"/>
  <c r="C293" i="4"/>
  <c r="C308" i="4"/>
  <c r="C324" i="4"/>
  <c r="C336" i="4"/>
  <c r="C350" i="4"/>
  <c r="C366" i="4"/>
  <c r="C380" i="4"/>
  <c r="C392" i="4"/>
  <c r="C408" i="4"/>
  <c r="C422" i="4"/>
  <c r="C436" i="4"/>
  <c r="C452" i="4"/>
  <c r="C464" i="4"/>
  <c r="C478" i="4"/>
  <c r="C494" i="4"/>
  <c r="C438" i="4"/>
  <c r="H71" i="4"/>
  <c r="H275" i="4"/>
  <c r="H395" i="4"/>
  <c r="H462" i="4"/>
  <c r="F44" i="4"/>
  <c r="F116" i="4"/>
  <c r="F177" i="4"/>
  <c r="F232" i="4"/>
  <c r="F266" i="4"/>
  <c r="F320" i="4"/>
  <c r="F366" i="4"/>
  <c r="F406" i="4"/>
  <c r="F439" i="4"/>
  <c r="F466" i="4"/>
  <c r="E21" i="4"/>
  <c r="E45" i="4"/>
  <c r="D29" i="4"/>
  <c r="D59" i="4"/>
  <c r="D112" i="4"/>
  <c r="D196" i="4"/>
  <c r="D227" i="4"/>
  <c r="D280" i="4"/>
  <c r="D301" i="4"/>
  <c r="D352" i="4"/>
  <c r="D396" i="4"/>
  <c r="D440" i="4"/>
  <c r="D484" i="4"/>
  <c r="C25" i="4"/>
  <c r="C76" i="4"/>
  <c r="C119" i="4"/>
  <c r="C164" i="4"/>
  <c r="C209" i="4"/>
  <c r="C244" i="4"/>
  <c r="C280" i="4"/>
  <c r="C312" i="4"/>
  <c r="C340" i="4"/>
  <c r="C368" i="4"/>
  <c r="C398" i="4"/>
  <c r="C412" i="4"/>
  <c r="C440" i="4"/>
  <c r="C468" i="4"/>
  <c r="H72" i="4"/>
  <c r="H277" i="4"/>
  <c r="H400" i="4"/>
  <c r="H480" i="4"/>
  <c r="F47" i="4"/>
  <c r="F132" i="4"/>
  <c r="F180" i="4"/>
  <c r="F234" i="4"/>
  <c r="F281" i="4"/>
  <c r="F322" i="4"/>
  <c r="F407" i="4"/>
  <c r="F446" i="4"/>
  <c r="F498" i="4"/>
  <c r="E24" i="4"/>
  <c r="D8" i="4"/>
  <c r="D61" i="4"/>
  <c r="D115" i="4"/>
  <c r="D197" i="4"/>
  <c r="D251" i="4"/>
  <c r="D309" i="4"/>
  <c r="D328" i="4"/>
  <c r="D373" i="4"/>
  <c r="D442" i="4"/>
  <c r="D485" i="4"/>
  <c r="C33" i="4"/>
  <c r="C77" i="4"/>
  <c r="C121" i="4"/>
  <c r="C166" i="4"/>
  <c r="C191" i="4"/>
  <c r="C248" i="4"/>
  <c r="C282" i="4"/>
  <c r="C314" i="4"/>
  <c r="C342" i="4"/>
  <c r="C370" i="4"/>
  <c r="C384" i="4"/>
  <c r="C413" i="4"/>
  <c r="C442" i="4"/>
  <c r="C470" i="4"/>
  <c r="C485" i="4"/>
  <c r="H85" i="4"/>
  <c r="H312" i="4"/>
  <c r="H401" i="4"/>
  <c r="H496" i="4"/>
  <c r="F48" i="4"/>
  <c r="F134" i="4"/>
  <c r="F195" i="4"/>
  <c r="F236" i="4"/>
  <c r="F290" i="4"/>
  <c r="F377" i="4"/>
  <c r="F447" i="4"/>
  <c r="F500" i="4"/>
  <c r="E56" i="4"/>
  <c r="D40" i="4"/>
  <c r="D66" i="4"/>
  <c r="D123" i="4"/>
  <c r="D176" i="4"/>
  <c r="D229" i="4"/>
  <c r="D283" i="4"/>
  <c r="D331" i="4"/>
  <c r="D379" i="4"/>
  <c r="D424" i="4"/>
  <c r="D469" i="4"/>
  <c r="C11" i="4"/>
  <c r="C54" i="4"/>
  <c r="C124" i="4"/>
  <c r="C169" i="4"/>
  <c r="C216" i="4"/>
  <c r="C250" i="4"/>
  <c r="C264" i="4"/>
  <c r="C302" i="4"/>
  <c r="C316" i="4"/>
  <c r="C344" i="4"/>
  <c r="H70" i="4"/>
  <c r="H149" i="4"/>
  <c r="H272" i="4"/>
  <c r="H376" i="4"/>
  <c r="H459" i="4"/>
  <c r="F41" i="4"/>
  <c r="F92" i="4"/>
  <c r="F176" i="4"/>
  <c r="F224" i="4"/>
  <c r="F264" i="4"/>
  <c r="F316" i="4"/>
  <c r="F352" i="4"/>
  <c r="F404" i="4"/>
  <c r="F438" i="4"/>
  <c r="F463" i="4"/>
  <c r="F492" i="4"/>
  <c r="E13" i="4"/>
  <c r="E42" i="4"/>
  <c r="D4" i="4"/>
  <c r="D27" i="4"/>
  <c r="D58" i="4"/>
  <c r="D80" i="4"/>
  <c r="D110" i="4"/>
  <c r="D141" i="4"/>
  <c r="D164" i="4"/>
  <c r="D195" i="4"/>
  <c r="D218" i="4"/>
  <c r="D248" i="4"/>
  <c r="D278" i="4"/>
  <c r="D300" i="4"/>
  <c r="D324" i="4"/>
  <c r="D344" i="4"/>
  <c r="D368" i="4"/>
  <c r="D395" i="4"/>
  <c r="D413" i="4"/>
  <c r="D438" i="4"/>
  <c r="D459" i="4"/>
  <c r="D483" i="4"/>
  <c r="C4" i="4"/>
  <c r="C23" i="4"/>
  <c r="C49" i="4"/>
  <c r="C68" i="4"/>
  <c r="C94" i="4"/>
  <c r="C118" i="4"/>
  <c r="C139" i="4"/>
  <c r="C163" i="4"/>
  <c r="C182" i="4"/>
  <c r="C206" i="4"/>
  <c r="C228" i="4"/>
  <c r="C242" i="4"/>
  <c r="C261" i="4"/>
  <c r="C276" i="4"/>
  <c r="C294" i="4"/>
  <c r="C310" i="4"/>
  <c r="C325" i="4"/>
  <c r="C338" i="4"/>
  <c r="C352" i="4"/>
  <c r="C367" i="4"/>
  <c r="C381" i="4"/>
  <c r="C396" i="4"/>
  <c r="C410" i="4"/>
  <c r="C423" i="4"/>
  <c r="C453" i="4"/>
  <c r="C466" i="4"/>
  <c r="C480" i="4"/>
  <c r="C495" i="4"/>
  <c r="H175" i="4"/>
  <c r="F495" i="4"/>
  <c r="D5" i="4"/>
  <c r="D90" i="4"/>
  <c r="D142" i="4"/>
  <c r="D165" i="4"/>
  <c r="D250" i="4"/>
  <c r="D325" i="4"/>
  <c r="D371" i="4"/>
  <c r="D416" i="4"/>
  <c r="D464" i="4"/>
  <c r="C6" i="4"/>
  <c r="C52" i="4"/>
  <c r="C95" i="4"/>
  <c r="C140" i="4"/>
  <c r="C190" i="4"/>
  <c r="C229" i="4"/>
  <c r="C262" i="4"/>
  <c r="C295" i="4"/>
  <c r="C326" i="4"/>
  <c r="C356" i="4"/>
  <c r="C382" i="4"/>
  <c r="C424" i="4"/>
  <c r="C454" i="4"/>
  <c r="C484" i="4"/>
  <c r="C496" i="4"/>
  <c r="H198" i="4"/>
  <c r="F376" i="4"/>
  <c r="F473" i="4"/>
  <c r="E49" i="4"/>
  <c r="D37" i="4"/>
  <c r="D91" i="4"/>
  <c r="D144" i="4"/>
  <c r="D174" i="4"/>
  <c r="D228" i="4"/>
  <c r="D282" i="4"/>
  <c r="D354" i="4"/>
  <c r="D397" i="4"/>
  <c r="D421" i="4"/>
  <c r="D467" i="4"/>
  <c r="C9" i="4"/>
  <c r="C53" i="4"/>
  <c r="C97" i="4"/>
  <c r="C148" i="4"/>
  <c r="C212" i="4"/>
  <c r="C230" i="4"/>
  <c r="C263" i="4"/>
  <c r="C296" i="4"/>
  <c r="C327" i="4"/>
  <c r="C357" i="4"/>
  <c r="C399" i="4"/>
  <c r="C428" i="4"/>
  <c r="C455" i="4"/>
  <c r="C498" i="4"/>
  <c r="H208" i="4"/>
  <c r="F323" i="4"/>
  <c r="F417" i="4"/>
  <c r="F478" i="4"/>
  <c r="E27" i="4"/>
  <c r="D12" i="4"/>
  <c r="D93" i="4"/>
  <c r="D147" i="4"/>
  <c r="D200" i="4"/>
  <c r="D260" i="4"/>
  <c r="D310" i="4"/>
  <c r="D355" i="4"/>
  <c r="D398" i="4"/>
  <c r="D443" i="4"/>
  <c r="D493" i="4"/>
  <c r="C35" i="4"/>
  <c r="C78" i="4"/>
  <c r="C105" i="4"/>
  <c r="C149" i="4"/>
  <c r="C193" i="4"/>
  <c r="C231" i="4"/>
  <c r="C284" i="4"/>
  <c r="C328" i="4"/>
  <c r="H111" i="4"/>
  <c r="H211" i="4"/>
  <c r="H331" i="4"/>
  <c r="H411" i="4"/>
  <c r="H502" i="4"/>
  <c r="F72" i="4"/>
  <c r="F135" i="4"/>
  <c r="F204" i="4"/>
  <c r="F238" i="4"/>
  <c r="F291" i="4"/>
  <c r="F337" i="4"/>
  <c r="F378" i="4"/>
  <c r="F420" i="4"/>
  <c r="F448" i="4"/>
  <c r="F479" i="4"/>
  <c r="E7" i="4"/>
  <c r="E29" i="4"/>
  <c r="E59" i="4"/>
  <c r="D13" i="4"/>
  <c r="D44" i="4"/>
  <c r="D72" i="4"/>
  <c r="D98" i="4"/>
  <c r="D125" i="4"/>
  <c r="D150" i="4"/>
  <c r="D179" i="4"/>
  <c r="D208" i="4"/>
  <c r="D232" i="4"/>
  <c r="D261" i="4"/>
  <c r="D285" i="4"/>
  <c r="D312" i="4"/>
  <c r="D336" i="4"/>
  <c r="D356" i="4"/>
  <c r="D381" i="4"/>
  <c r="D400" i="4"/>
  <c r="D427" i="4"/>
  <c r="D451" i="4"/>
  <c r="D470" i="4"/>
  <c r="D494" i="4"/>
  <c r="C12" i="4"/>
  <c r="C36" i="4"/>
  <c r="C62" i="4"/>
  <c r="C81" i="4"/>
  <c r="C107" i="4"/>
  <c r="C126" i="4"/>
  <c r="C150" i="4"/>
  <c r="C174" i="4"/>
  <c r="C195" i="4"/>
  <c r="C218" i="4"/>
  <c r="C232" i="4"/>
  <c r="C252" i="4"/>
  <c r="C270" i="4"/>
  <c r="C285" i="4"/>
  <c r="C303" i="4"/>
  <c r="C317" i="4"/>
  <c r="C332" i="4"/>
  <c r="C346" i="4"/>
  <c r="C359" i="4"/>
  <c r="C374" i="4"/>
  <c r="C389" i="4"/>
  <c r="C402" i="4"/>
  <c r="C416" i="4"/>
  <c r="C431" i="4"/>
  <c r="C445" i="4"/>
  <c r="C460" i="4"/>
  <c r="C474" i="4"/>
  <c r="C487" i="4"/>
  <c r="C502" i="4"/>
  <c r="H134" i="4"/>
  <c r="H213" i="4"/>
  <c r="H336" i="4"/>
  <c r="H433" i="4"/>
  <c r="H504" i="4"/>
  <c r="F87" i="4"/>
  <c r="F143" i="4"/>
  <c r="F206" i="4"/>
  <c r="F251" i="4"/>
  <c r="F292" i="4"/>
  <c r="F346" i="4"/>
  <c r="F379" i="4"/>
  <c r="F424" i="4"/>
  <c r="F457" i="4"/>
  <c r="F480" i="4"/>
  <c r="E8" i="4"/>
  <c r="E31" i="4"/>
  <c r="E61" i="4"/>
  <c r="H135" i="4"/>
  <c r="F260" i="4"/>
  <c r="E40" i="4"/>
  <c r="D99" i="4"/>
  <c r="D211" i="4"/>
  <c r="D314" i="4"/>
  <c r="D408" i="4"/>
  <c r="D496" i="4"/>
  <c r="C84" i="4"/>
  <c r="C177" i="4"/>
  <c r="C253" i="4"/>
  <c r="C318" i="4"/>
  <c r="C364" i="4"/>
  <c r="C404" i="4"/>
  <c r="C444" i="4"/>
  <c r="C477" i="4"/>
  <c r="D236" i="4"/>
  <c r="C20" i="4"/>
  <c r="C196" i="4"/>
  <c r="C376" i="4"/>
  <c r="C448" i="4"/>
  <c r="D264" i="4"/>
  <c r="C132" i="4"/>
  <c r="C388" i="4"/>
  <c r="F458" i="4"/>
  <c r="D268" i="4"/>
  <c r="C134" i="4"/>
  <c r="C349" i="4"/>
  <c r="C463" i="4"/>
  <c r="D76" i="4"/>
  <c r="D182" i="4"/>
  <c r="D472" i="4"/>
  <c r="C238" i="4"/>
  <c r="C391" i="4"/>
  <c r="C3" i="4"/>
  <c r="D184" i="4"/>
  <c r="D480" i="4"/>
  <c r="C239" i="4"/>
  <c r="C400" i="4"/>
  <c r="H248" i="4"/>
  <c r="F294" i="4"/>
  <c r="E63" i="4"/>
  <c r="D108" i="4"/>
  <c r="D214" i="4"/>
  <c r="D315" i="4"/>
  <c r="D410" i="4"/>
  <c r="D499" i="4"/>
  <c r="C89" i="4"/>
  <c r="C180" i="4"/>
  <c r="C254" i="4"/>
  <c r="C320" i="4"/>
  <c r="C372" i="4"/>
  <c r="C406" i="4"/>
  <c r="C446" i="4"/>
  <c r="C486" i="4"/>
  <c r="D130" i="4"/>
  <c r="C108" i="4"/>
  <c r="C271" i="4"/>
  <c r="C414" i="4"/>
  <c r="C488" i="4"/>
  <c r="D157" i="4"/>
  <c r="C421" i="4"/>
  <c r="D46" i="4"/>
  <c r="D162" i="4"/>
  <c r="D453" i="4"/>
  <c r="C292" i="4"/>
  <c r="C430" i="4"/>
  <c r="F481" i="4"/>
  <c r="D293" i="4"/>
  <c r="C63" i="4"/>
  <c r="C304" i="4"/>
  <c r="C472" i="4"/>
  <c r="D77" i="4"/>
  <c r="C65" i="4"/>
  <c r="C306" i="4"/>
  <c r="C434" i="4"/>
  <c r="H339" i="4"/>
  <c r="F347" i="4"/>
  <c r="D22" i="4"/>
  <c r="D339" i="4"/>
  <c r="D428" i="4"/>
  <c r="C334" i="4"/>
  <c r="F4" i="4"/>
  <c r="O4" i="4" s="1"/>
  <c r="D45" i="4"/>
  <c r="D357" i="4"/>
  <c r="D452" i="4"/>
  <c r="C286" i="4"/>
  <c r="F208" i="4"/>
  <c r="D296" i="4"/>
  <c r="D386" i="4"/>
  <c r="C153" i="4"/>
  <c r="H448" i="4"/>
  <c r="F394" i="4"/>
  <c r="D24" i="4"/>
  <c r="D131" i="4"/>
  <c r="D243" i="4"/>
  <c r="D341" i="4"/>
  <c r="D429" i="4"/>
  <c r="C21" i="4"/>
  <c r="C109" i="4"/>
  <c r="C204" i="4"/>
  <c r="C272" i="4"/>
  <c r="C335" i="4"/>
  <c r="C378" i="4"/>
  <c r="C420" i="4"/>
  <c r="C456" i="4"/>
  <c r="C492" i="4"/>
  <c r="F425" i="4"/>
  <c r="C38" i="4"/>
  <c r="C220" i="4"/>
  <c r="C348" i="4"/>
  <c r="C462" i="4"/>
  <c r="C500" i="4"/>
  <c r="F89" i="4"/>
  <c r="D365" i="4"/>
  <c r="C41" i="4"/>
  <c r="C221" i="4"/>
  <c r="C390" i="4"/>
  <c r="C504" i="4"/>
  <c r="F161" i="4"/>
  <c r="D384" i="4"/>
  <c r="C151" i="4"/>
  <c r="C358" i="4"/>
  <c r="C432" i="4"/>
  <c r="E9" i="4"/>
  <c r="C360" i="4"/>
  <c r="C476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G44" i="36"/>
  <c r="E42" i="36"/>
  <c r="G45" i="36"/>
  <c r="E43" i="36"/>
  <c r="E46" i="36"/>
  <c r="F43" i="36"/>
  <c r="F44" i="36"/>
  <c r="G46" i="36"/>
  <c r="F45" i="36"/>
  <c r="E45" i="36"/>
  <c r="G43" i="36"/>
  <c r="E44" i="36"/>
  <c r="G42" i="36"/>
  <c r="F46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I14" i="34" l="1"/>
  <c r="O6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 s="1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D10" i="35" s="1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E28" i="12" s="1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K71" i="25"/>
  <c r="AJ71" i="25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E14" i="34"/>
  <c r="E22" i="34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4" i="34" s="1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9" i="34" l="1"/>
  <c r="S10" i="34" s="1"/>
  <c r="S26" i="34"/>
  <c r="S18" i="34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G103" i="36"/>
  <c r="T25" i="34"/>
  <c r="T26" i="34" s="1"/>
  <c r="R9" i="34"/>
  <c r="R10" i="34" s="1"/>
  <c r="E101" i="36"/>
  <c r="G55" i="36"/>
  <c r="E103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O22" i="34" l="1"/>
  <c r="O24" i="34" s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<sst xmlns="http://schemas.openxmlformats.org/spreadsheetml/2006/main" count="8718" uniqueCount="3205">
  <si>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</si>
  <si>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</si>
  <si>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</si>
  <si>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</si>
  <si>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</si>
  <si>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</si>
  <si>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</si>
  <si>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</si>
  <si>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</si>
  <si>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</si>
  <si>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</si>
  <si>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</si>
  <si>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</si>
  <si>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</si>
  <si>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</si>
  <si>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</si>
  <si>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</si>
  <si>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</si>
  <si>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</si>
  <si>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</si>
  <si>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</si>
  <si>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</si>
  <si>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</si>
  <si>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</si>
  <si>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</si>
  <si>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</si>
  <si>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</si>
  <si>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</si>
  <si>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</si>
  <si>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</si>
  <si>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</si>
  <si>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</si>
  <si>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</si>
  <si>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</si>
  <si>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</si>
  <si>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</si>
  <si>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</si>
  <si>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</si>
  <si>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</si>
  <si>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</si>
  <si>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</si>
  <si>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</si>
  <si>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</si>
  <si>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</si>
  <si>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</si>
  <si>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</si>
  <si>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</si>
  <si>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</si>
  <si>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</si>
  <si>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</si>
  <si>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</si>
  <si>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</si>
  <si>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</si>
  <si>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</si>
  <si>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</si>
  <si>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</si>
  <si>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</si>
  <si>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</si>
  <si>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</si>
  <si>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</si>
  <si>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</si>
  <si>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</si>
  <si>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</si>
  <si>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</si>
  <si>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</si>
  <si>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</si>
  <si>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</si>
  <si>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</si>
  <si>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</si>
  <si>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</si>
  <si>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</si>
  <si>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</si>
  <si>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</si>
  <si>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</si>
  <si>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</si>
  <si>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</si>
  <si>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</si>
  <si>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</si>
  <si>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</si>
  <si>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</si>
  <si>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</si>
  <si>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</si>
  <si>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</si>
  <si>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</si>
  <si>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</si>
  <si>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</si>
  <si>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</si>
  <si>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</si>
  <si>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</si>
  <si>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</si>
  <si>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</si>
  <si>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</si>
  <si>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</si>
  <si>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</si>
  <si>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</si>
  <si>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</si>
  <si>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</si>
  <si>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</si>
  <si>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</si>
  <si>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</si>
  <si>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</si>
  <si>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</si>
  <si>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</si>
  <si>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</si>
  <si>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</si>
  <si>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</si>
  <si>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</si>
  <si>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</si>
  <si>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</si>
  <si>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</si>
  <si>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</si>
  <si>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</si>
  <si>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</si>
  <si>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</si>
  <si>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</si>
  <si>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</si>
  <si>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</si>
  <si>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</si>
  <si>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</si>
  <si>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</si>
  <si>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</si>
  <si>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</si>
  <si>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</si>
  <si>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</si>
  <si>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</si>
  <si>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</si>
  <si>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</si>
  <si>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</si>
  <si>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</si>
  <si>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</si>
  <si>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</si>
  <si>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</si>
  <si>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</si>
  <si>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</si>
  <si>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</si>
  <si>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</si>
  <si>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</si>
  <si>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</si>
  <si>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</si>
  <si>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</si>
  <si>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</si>
  <si>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</si>
  <si>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</si>
  <si>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</si>
  <si>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</si>
  <si>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</si>
  <si>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</si>
  <si>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</si>
  <si>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</si>
  <si>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</si>
  <si>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</si>
  <si>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</si>
  <si>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</si>
  <si>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</si>
  <si>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</si>
  <si>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</si>
  <si>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</si>
  <si>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</si>
  <si>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</si>
  <si>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</si>
  <si>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</si>
  <si>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</si>
  <si>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</si>
  <si>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</si>
  <si>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</si>
  <si>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</si>
  <si>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</si>
  <si>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</si>
  <si>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</si>
  <si>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</si>
  <si>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</si>
  <si>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</si>
  <si>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</si>
  <si>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</si>
  <si>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</si>
  <si>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</si>
  <si>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</si>
  <si>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</si>
  <si>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</si>
  <si>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</si>
  <si>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</si>
  <si>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</si>
  <si>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</si>
  <si>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</si>
  <si>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</si>
  <si>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</si>
  <si>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</si>
  <si>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</si>
  <si>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</si>
  <si>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</si>
  <si>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</si>
  <si>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</si>
  <si>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</si>
  <si>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</si>
  <si>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</si>
  <si>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</si>
  <si>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</si>
  <si>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</si>
  <si>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</si>
  <si>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</si>
  <si>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</si>
  <si>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</si>
  <si>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</si>
  <si>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</si>
  <si>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</si>
  <si>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</si>
  <si>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</si>
  <si>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</si>
  <si>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</si>
  <si>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</si>
  <si>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</si>
  <si>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</si>
  <si>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</si>
  <si>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</si>
  <si>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</si>
  <si>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</si>
  <si>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</si>
  <si>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</si>
  <si>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</si>
  <si>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</si>
  <si>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</si>
  <si>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</si>
  <si>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</si>
  <si>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</si>
  <si>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</si>
  <si>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</si>
  <si>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</si>
  <si>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</si>
  <si>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</si>
  <si>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</si>
  <si>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</si>
  <si>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</si>
  <si>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</si>
  <si>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</si>
  <si>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</si>
  <si>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</si>
  <si>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</si>
  <si>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</si>
  <si>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</si>
  <si>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</si>
  <si>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</si>
  <si>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</si>
  <si>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</si>
  <si>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</si>
  <si>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</si>
  <si>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</si>
  <si>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</si>
  <si>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</si>
  <si>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</si>
  <si>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</si>
  <si>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</si>
  <si>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</si>
  <si>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</si>
  <si>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</si>
  <si>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</si>
  <si>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</si>
  <si>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</si>
  <si>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</si>
  <si>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</si>
  <si>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</si>
  <si>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</si>
  <si>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</si>
  <si>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</si>
  <si>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</si>
  <si>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</si>
  <si>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</si>
  <si>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</si>
  <si>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</si>
  <si>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</si>
  <si>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</si>
  <si>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</si>
  <si>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</si>
  <si>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</si>
  <si>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</si>
  <si>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</si>
  <si>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</si>
  <si>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</si>
  <si>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</si>
  <si>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</si>
  <si>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</si>
  <si>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</si>
  <si>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</si>
  <si>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</si>
  <si>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</si>
  <si>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</si>
  <si>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</si>
  <si>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</si>
  <si>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</si>
  <si>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</si>
  <si>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</si>
  <si>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</si>
  <si>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</si>
  <si>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</si>
  <si>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</si>
  <si>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</si>
  <si>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</si>
  <si>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</si>
  <si>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</si>
  <si>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</si>
  <si>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</si>
  <si>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</si>
  <si>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</si>
  <si>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</si>
  <si>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</si>
  <si>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</si>
  <si>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</si>
  <si>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</si>
  <si>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</si>
  <si>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</si>
  <si>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</si>
  <si>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</si>
  <si>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</si>
  <si>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</si>
  <si>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</si>
  <si>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</si>
  <si>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</si>
  <si>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</si>
  <si>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</si>
  <si>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</si>
  <si>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</si>
  <si>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</si>
  <si>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</si>
  <si>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</si>
  <si>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</si>
  <si>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</si>
  <si>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</si>
  <si>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</si>
  <si>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</si>
  <si>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</si>
  <si>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</si>
  <si>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</si>
  <si>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</si>
  <si>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</si>
  <si>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</si>
  <si>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</si>
  <si>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</si>
  <si>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</si>
  <si>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</si>
  <si>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</si>
  <si>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</si>
  <si>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</si>
  <si>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</si>
  <si>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</si>
  <si>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</si>
  <si>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</si>
  <si>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</si>
  <si>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</si>
  <si>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</si>
  <si>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</si>
  <si>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</si>
  <si>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</si>
  <si>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</si>
  <si>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</si>
  <si>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</si>
  <si>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</si>
  <si>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</si>
  <si>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</si>
  <si>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</si>
  <si>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</si>
  <si>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</si>
  <si>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</si>
  <si>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</si>
  <si>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</si>
  <si>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</si>
  <si>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</si>
  <si>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</si>
  <si>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</si>
  <si>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</si>
  <si>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</si>
  <si>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</si>
  <si>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</si>
  <si>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</si>
  <si>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</si>
  <si>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</si>
  <si>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</si>
  <si>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</si>
  <si>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</si>
  <si>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</si>
  <si>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</si>
  <si>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</si>
  <si>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</si>
  <si>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</si>
  <si>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</si>
  <si>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</si>
  <si>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</si>
  <si>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</si>
  <si>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</si>
  <si>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</si>
  <si>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</si>
  <si>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</si>
  <si>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</si>
  <si>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</si>
  <si>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</si>
  <si>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</si>
  <si>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</si>
  <si>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</si>
  <si>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</si>
  <si>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</si>
  <si>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</si>
  <si>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</si>
  <si>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</si>
  <si>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</si>
  <si>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</si>
  <si>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</si>
  <si>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</si>
  <si>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</si>
  <si>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</si>
  <si>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</si>
  <si>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</si>
  <si>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</si>
  <si>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</si>
  <si>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</si>
  <si>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</si>
  <si>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</si>
  <si>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</si>
  <si>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</si>
  <si>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</si>
  <si>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</si>
  <si>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</si>
  <si>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</si>
  <si>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</si>
  <si>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</si>
  <si>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</si>
  <si>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</si>
  <si>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</si>
  <si>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</si>
  <si>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</si>
  <si>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</si>
  <si>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</si>
  <si>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</si>
  <si>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</si>
  <si>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</si>
  <si>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</si>
  <si>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</si>
  <si>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</si>
  <si>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</si>
  <si>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</si>
  <si>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</si>
  <si>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</si>
  <si>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</si>
  <si>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</si>
  <si>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</si>
  <si>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</si>
  <si>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</si>
  <si>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</si>
  <si>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</si>
  <si>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</si>
  <si>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</si>
  <si>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</si>
  <si>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</si>
  <si>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</si>
  <si>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</si>
  <si>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</si>
  <si>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</si>
  <si>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</si>
  <si>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</si>
  <si>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</si>
  <si>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</si>
  <si>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</si>
  <si>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</si>
  <si>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</si>
  <si>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</si>
  <si>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</si>
  <si>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</si>
  <si>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</si>
  <si>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</si>
  <si>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</si>
  <si>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</si>
  <si>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</si>
  <si>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</si>
  <si>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</si>
  <si>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</si>
  <si>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</si>
  <si>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</si>
  <si>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</si>
  <si>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</si>
  <si>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</si>
  <si>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</si>
  <si>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</si>
  <si>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</si>
  <si>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</si>
  <si>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</si>
  <si>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</si>
  <si>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</si>
  <si>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</si>
  <si>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</si>
  <si>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</si>
  <si>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</si>
  <si>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</si>
  <si>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</si>
  <si>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</si>
  <si>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</si>
  <si>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</si>
  <si>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</si>
  <si>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</si>
  <si>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</si>
  <si>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</si>
  <si>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</si>
  <si>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</si>
  <si>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</si>
  <si>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</si>
  <si>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</si>
  <si>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</si>
  <si>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</si>
  <si>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</si>
  <si>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</si>
  <si>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</si>
  <si>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</si>
  <si>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</si>
  <si>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</si>
  <si>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</si>
  <si>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</si>
  <si>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</si>
  <si>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</si>
  <si>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</si>
  <si>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</si>
  <si>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</si>
  <si>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</si>
  <si>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</si>
  <si>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</si>
  <si>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</si>
  <si>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</si>
  <si>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</si>
  <si>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</si>
  <si>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</si>
  <si>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</si>
  <si>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</si>
  <si>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</si>
  <si>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</si>
  <si>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</si>
  <si>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</si>
  <si>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</si>
  <si>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</si>
  <si>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</si>
  <si>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</si>
  <si>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</si>
  <si>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</si>
  <si>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</si>
  <si>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</si>
  <si>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</si>
  <si>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</si>
  <si>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</si>
  <si>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</si>
  <si>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</si>
  <si>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</si>
  <si>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</si>
  <si>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</si>
  <si>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</si>
  <si>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</si>
  <si>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</si>
  <si>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</si>
  <si>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</si>
  <si>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</si>
  <si>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</si>
  <si>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</si>
  <si>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</si>
  <si>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</si>
  <si>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</si>
  <si>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</si>
  <si>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</si>
  <si>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</si>
  <si>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</si>
  <si>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</si>
  <si>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</si>
  <si>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</si>
  <si>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</si>
  <si>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</si>
  <si>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</si>
  <si>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</si>
  <si>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</si>
  <si>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</si>
  <si>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</si>
  <si>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</si>
  <si>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</si>
  <si>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</si>
  <si>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</si>
  <si>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</si>
  <si>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</si>
  <si>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</si>
  <si>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</si>
  <si>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</si>
  <si>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</si>
  <si>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</si>
  <si>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</si>
  <si>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</si>
  <si>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</si>
  <si>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</si>
  <si>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</si>
  <si>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</si>
  <si>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</si>
  <si>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</si>
  <si>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</si>
  <si>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</si>
  <si>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</si>
  <si>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</si>
  <si>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</si>
  <si>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</si>
  <si>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</si>
  <si>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</si>
  <si>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</si>
  <si>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</si>
  <si>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</si>
  <si>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</si>
  <si>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</si>
  <si>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</si>
  <si>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</si>
  <si>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</si>
  <si>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</si>
  <si>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</si>
  <si>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</si>
  <si>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</si>
  <si>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</si>
  <si>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</si>
  <si>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</si>
  <si>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</si>
  <si>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</si>
  <si>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</si>
  <si>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</si>
  <si>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</si>
  <si>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</si>
  <si>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</si>
  <si>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</si>
  <si>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</si>
  <si>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</si>
  <si>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</si>
  <si>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</si>
  <si>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</si>
  <si>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</si>
  <si>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</si>
  <si>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</si>
  <si>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</si>
  <si>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</si>
  <si>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</si>
  <si>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</si>
  <si>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</si>
  <si>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</si>
  <si>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</si>
  <si>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</si>
  <si>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</si>
  <si>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</si>
  <si>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</si>
  <si>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</si>
  <si>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</si>
  <si>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</si>
  <si>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</si>
  <si>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</si>
  <si>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</si>
  <si>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</si>
  <si>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</si>
  <si>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</si>
  <si>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</si>
  <si>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</si>
  <si>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</si>
  <si>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</si>
  <si>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</si>
  <si>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</si>
  <si>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</si>
  <si>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</si>
  <si>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</si>
  <si>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</si>
  <si>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</si>
  <si>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</si>
  <si>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</si>
  <si>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</si>
  <si>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</si>
  <si>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</si>
  <si>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</si>
  <si>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</si>
  <si>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</si>
  <si>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</si>
  <si>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</si>
  <si>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</si>
  <si>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</si>
  <si>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</si>
  <si>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</si>
  <si>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</si>
  <si>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</si>
  <si>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</si>
  <si>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</si>
  <si>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</si>
  <si>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</si>
  <si>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</si>
  <si>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</si>
  <si>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</si>
  <si>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</si>
  <si>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</si>
  <si>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</si>
  <si>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</si>
  <si>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</si>
  <si>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</si>
  <si>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</si>
  <si>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</si>
  <si>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</si>
  <si>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</si>
  <si>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</si>
  <si>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</si>
  <si>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</si>
  <si>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</si>
  <si>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</si>
  <si>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</si>
  <si>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</si>
  <si>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</si>
  <si>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</si>
  <si>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</si>
  <si>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</si>
  <si>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</si>
  <si>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</si>
  <si>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</si>
  <si>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</si>
  <si>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</si>
  <si>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</si>
  <si>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</si>
  <si>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</si>
  <si>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</si>
  <si>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</si>
  <si>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</si>
  <si>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</si>
  <si>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</si>
  <si>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</si>
  <si>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</si>
  <si>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</si>
  <si>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</si>
  <si>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</si>
  <si>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</si>
  <si>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</si>
  <si>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</si>
  <si>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</si>
  <si>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</si>
  <si>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</si>
  <si>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</si>
  <si>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</si>
  <si>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</si>
  <si>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</si>
  <si>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</si>
  <si>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</si>
  <si>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</si>
  <si>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</si>
  <si>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</si>
  <si>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</si>
  <si>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</si>
  <si>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</si>
  <si>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</si>
  <si>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</si>
  <si>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</si>
  <si>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</si>
  <si>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</si>
  <si>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</si>
  <si>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</si>
  <si>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</si>
  <si>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</si>
  <si>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</si>
  <si>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</si>
  <si>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</si>
  <si>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</si>
  <si>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</si>
  <si>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</si>
  <si>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</si>
  <si>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</si>
  <si>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</si>
  <si>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</si>
  <si>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</si>
  <si>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</si>
  <si>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</si>
  <si>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</si>
  <si>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</si>
  <si>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</si>
  <si>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</si>
  <si>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</si>
  <si>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</si>
  <si>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</si>
  <si>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</si>
  <si>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</si>
  <si>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</si>
  <si>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</si>
  <si>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</si>
  <si>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</si>
  <si>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</si>
  <si>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</si>
  <si>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</si>
  <si>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</si>
  <si>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</si>
  <si>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</si>
  <si>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</si>
  <si>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</si>
  <si>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</si>
  <si>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</si>
  <si>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</si>
  <si>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</si>
  <si>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</si>
  <si>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</si>
  <si>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</si>
  <si>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</si>
  <si>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</si>
  <si>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</si>
  <si>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</si>
  <si>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</si>
  <si>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</si>
  <si>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</si>
  <si>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</si>
  <si>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</si>
  <si>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</si>
  <si>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</si>
  <si>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</si>
  <si>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</si>
  <si>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</si>
  <si>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</si>
  <si>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</si>
  <si>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</si>
  <si>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</si>
  <si>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</si>
  <si>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</si>
  <si>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</si>
  <si>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</si>
  <si>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</si>
  <si>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</si>
  <si>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</si>
  <si>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</si>
  <si>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</si>
  <si>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</si>
  <si>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</si>
  <si>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</si>
  <si>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</si>
  <si>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</si>
  <si>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</si>
  <si>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</si>
  <si>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</si>
  <si>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</si>
  <si>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</si>
  <si>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</si>
  <si>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</si>
  <si>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</si>
  <si>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</si>
  <si>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</si>
  <si>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</si>
  <si>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</si>
  <si>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</si>
  <si>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</si>
  <si>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</si>
  <si>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</si>
  <si>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</si>
  <si>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</si>
  <si>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</si>
  <si>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</si>
  <si>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</si>
  <si>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</si>
  <si>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</si>
  <si>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</si>
  <si>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</si>
  <si>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</si>
  <si>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</si>
  <si>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</si>
  <si>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</si>
  <si>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</si>
  <si>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</si>
  <si>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</si>
  <si>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</si>
  <si>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</si>
  <si>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</si>
  <si>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</si>
  <si>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</si>
  <si>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</si>
  <si>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</si>
  <si>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</si>
  <si>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</si>
  <si>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</si>
  <si>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</si>
  <si>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</si>
  <si>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</si>
  <si>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</si>
  <si>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</si>
  <si>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</si>
  <si>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</si>
  <si>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</si>
  <si>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</si>
  <si>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</si>
  <si>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</si>
  <si>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</si>
  <si>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</si>
  <si>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</si>
  <si>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</si>
  <si>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</si>
  <si>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</si>
  <si>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</si>
  <si>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</si>
  <si>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</si>
  <si>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</si>
  <si>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</si>
  <si>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</si>
  <si>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</si>
  <si>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</si>
  <si>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</si>
  <si>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</si>
  <si>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</si>
  <si>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</si>
  <si>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</si>
  <si>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</si>
  <si>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</si>
  <si>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</si>
  <si>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</si>
  <si>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</si>
  <si>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</si>
  <si>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</si>
  <si>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</si>
  <si>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</si>
  <si>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</si>
  <si>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</si>
  <si>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</si>
  <si>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</si>
  <si>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</si>
  <si>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</si>
  <si>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</si>
  <si>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</si>
  <si>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</si>
  <si>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</si>
  <si>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</si>
  <si>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</si>
  <si>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</si>
  <si>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</si>
  <si>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</si>
  <si>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</si>
  <si>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</si>
  <si>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</si>
  <si>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</si>
  <si>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</si>
  <si>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</si>
  <si>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</si>
  <si>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</si>
  <si>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</si>
  <si>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</si>
  <si>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</si>
  <si>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</si>
  <si>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</si>
  <si>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</si>
  <si>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</si>
  <si>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</si>
  <si>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</si>
  <si>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</si>
  <si>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</si>
  <si>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</si>
  <si>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</si>
  <si>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</si>
  <si>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</si>
  <si>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</si>
  <si>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</si>
  <si>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</si>
  <si>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</si>
  <si>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</si>
  <si>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</si>
  <si>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</si>
  <si>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</si>
  <si>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</si>
  <si>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</si>
  <si>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</si>
  <si>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</si>
  <si>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</si>
  <si>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</si>
  <si>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</si>
  <si>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</si>
  <si>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</si>
  <si>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</si>
  <si>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</si>
  <si>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</si>
  <si>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</si>
  <si>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</si>
  <si>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</si>
  <si>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</si>
  <si>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</si>
  <si>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</si>
  <si>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</si>
  <si>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</si>
  <si>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</si>
  <si>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</si>
  <si>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</si>
  <si>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</si>
  <si>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</si>
  <si>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</si>
  <si>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</si>
  <si>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</si>
  <si>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</si>
  <si>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</si>
  <si>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</si>
  <si>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</si>
  <si>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</si>
  <si>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</si>
  <si>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</si>
  <si>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</si>
  <si>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</si>
  <si>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</si>
  <si>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</si>
  <si>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</si>
  <si>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</si>
  <si>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</si>
  <si>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</si>
  <si>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</si>
  <si>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</si>
  <si>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</si>
  <si>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</si>
  <si>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</si>
  <si>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</si>
  <si>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</si>
  <si>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</si>
  <si>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</si>
  <si>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</si>
  <si>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</si>
  <si>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</si>
  <si>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</si>
  <si>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</si>
  <si>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</si>
  <si>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</si>
  <si>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</si>
  <si>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</si>
  <si>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</si>
  <si>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</si>
  <si>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</si>
  <si>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</si>
  <si>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</si>
  <si>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</si>
  <si>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</si>
  <si>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</si>
  <si>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</si>
  <si>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</si>
  <si>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</si>
  <si>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</si>
  <si>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</si>
  <si>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</si>
  <si>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</si>
  <si>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</si>
  <si>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</si>
  <si>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</si>
  <si>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</si>
  <si>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</si>
  <si>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</si>
  <si>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</si>
  <si>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</si>
  <si>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</si>
  <si>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</si>
  <si>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</si>
  <si>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</si>
  <si>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</si>
  <si>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</si>
  <si>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</si>
  <si>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</si>
  <si>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</si>
  <si>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</si>
  <si>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</si>
  <si>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</si>
  <si>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</si>
  <si>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</si>
  <si>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</si>
  <si>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</si>
  <si>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</si>
  <si>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</si>
  <si>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</si>
  <si>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</si>
  <si>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</si>
  <si>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</si>
  <si>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</si>
  <si>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</si>
  <si>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</si>
  <si>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</si>
  <si>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</si>
  <si>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</si>
  <si>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</si>
  <si>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</si>
  <si>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</si>
  <si>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</si>
  <si>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</si>
  <si>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</si>
  <si>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</si>
  <si>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</si>
  <si>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</si>
  <si>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</si>
  <si>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</si>
  <si>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</si>
  <si>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</si>
  <si>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</si>
  <si>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</si>
  <si>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</si>
  <si>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</si>
  <si>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</si>
  <si>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</si>
  <si>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</si>
  <si>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</si>
  <si>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</si>
  <si>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</si>
  <si>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</si>
  <si>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</si>
  <si>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</si>
  <si>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</si>
  <si>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</si>
  <si>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</si>
  <si>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</si>
  <si>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</si>
  <si>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</si>
  <si>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</si>
  <si>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</si>
  <si>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</si>
  <si>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</si>
  <si>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</si>
  <si>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</si>
  <si>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</si>
  <si>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</si>
  <si>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</si>
  <si>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</si>
  <si>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</si>
  <si>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</si>
  <si>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</si>
  <si>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</si>
  <si>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</si>
  <si>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</si>
  <si>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</si>
  <si>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</si>
  <si>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</si>
  <si>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</si>
  <si>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</si>
  <si>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</si>
  <si>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</si>
  <si>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</si>
  <si>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</si>
  <si>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</si>
  <si>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</si>
  <si>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</si>
  <si>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</si>
  <si>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</si>
  <si>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</si>
  <si>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</si>
  <si>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</si>
  <si>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</si>
  <si>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</si>
  <si>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</si>
  <si>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</si>
  <si>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</si>
  <si>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</si>
  <si>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</si>
  <si>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</si>
  <si>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</si>
  <si>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</si>
  <si>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</si>
  <si>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</si>
  <si>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</si>
  <si>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</si>
  <si>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</si>
  <si>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</si>
  <si>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</si>
  <si>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</si>
  <si>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</si>
  <si>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</si>
  <si>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</si>
  <si>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</si>
  <si>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</si>
  <si>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</si>
  <si>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</si>
  <si>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</si>
  <si>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</si>
  <si>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</si>
  <si>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</si>
  <si>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</si>
  <si>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</si>
  <si>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</si>
  <si>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</si>
  <si>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</si>
  <si>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</si>
  <si>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</si>
  <si>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</si>
  <si>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</si>
  <si>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</si>
  <si>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</si>
  <si>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</si>
  <si>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</si>
  <si>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</si>
  <si>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</si>
  <si>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</si>
  <si>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</si>
  <si>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</si>
  <si>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</si>
  <si>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</si>
  <si>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</si>
  <si>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</si>
  <si>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</si>
  <si>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</si>
  <si>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</si>
  <si>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</si>
  <si>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</si>
  <si>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</si>
  <si>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</si>
  <si>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</si>
  <si>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</si>
  <si>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</si>
  <si>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</si>
  <si>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</si>
  <si>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</si>
  <si>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</si>
  <si>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</si>
  <si>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</si>
  <si>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</si>
  <si>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</si>
  <si>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</si>
  <si>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</si>
  <si>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</si>
  <si>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</si>
  <si>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</si>
  <si>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</si>
  <si>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</si>
  <si>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</si>
  <si>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</si>
  <si>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</si>
  <si>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</si>
  <si>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</si>
  <si>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</si>
  <si>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</si>
  <si>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</si>
  <si>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</si>
  <si>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</si>
  <si>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</si>
  <si>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</si>
  <si>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</si>
  <si>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</si>
  <si>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</si>
  <si>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</si>
  <si>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</si>
  <si>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</si>
  <si>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</si>
  <si>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</si>
  <si>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</si>
  <si>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</si>
  <si>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</si>
  <si>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</si>
  <si>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</si>
  <si>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</si>
  <si>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</si>
  <si>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</si>
  <si>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</si>
  <si>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</si>
  <si>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</si>
  <si>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</si>
  <si>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</si>
  <si>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</si>
  <si>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</si>
  <si>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</si>
  <si>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</si>
  <si>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</si>
  <si>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</si>
  <si>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</si>
  <si>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</si>
  <si>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</si>
  <si>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</si>
  <si>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</si>
  <si>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</si>
  <si>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</si>
  <si>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</si>
  <si>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</si>
  <si>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</si>
  <si>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</si>
  <si>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</si>
  <si>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</si>
  <si>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</si>
  <si>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</si>
  <si>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</si>
  <si>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</si>
  <si>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</si>
  <si>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</si>
  <si>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</si>
  <si>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</si>
  <si>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</si>
  <si>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</si>
  <si>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</si>
  <si>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</si>
  <si>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</si>
  <si>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</si>
  <si>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</si>
  <si>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</si>
  <si>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</si>
  <si>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</si>
  <si>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</si>
  <si>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</si>
  <si>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</si>
  <si>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</si>
  <si>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</si>
  <si>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</si>
  <si>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</si>
  <si>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</si>
  <si>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</si>
  <si>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</si>
  <si>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</si>
  <si>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</si>
  <si>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</si>
  <si>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</si>
  <si>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</si>
  <si>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</si>
  <si>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</si>
  <si>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</si>
  <si>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</si>
  <si>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</si>
  <si>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</si>
  <si>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</si>
  <si>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</si>
  <si>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</si>
  <si>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</si>
  <si>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</si>
  <si>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</si>
  <si>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</si>
  <si>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</si>
  <si>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</si>
  <si>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</si>
  <si>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</si>
  <si>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</si>
  <si>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</si>
  <si>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</si>
  <si>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</si>
  <si>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</si>
  <si>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</si>
  <si>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</si>
  <si>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</si>
  <si>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</si>
  <si>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</si>
  <si>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</si>
  <si>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</si>
  <si>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</si>
  <si>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</si>
  <si>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</si>
  <si>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</si>
  <si>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</si>
  <si>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</si>
  <si>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</si>
  <si>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</si>
  <si>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</si>
  <si>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</si>
  <si>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</si>
  <si>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</si>
  <si>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</si>
  <si>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</si>
  <si>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</si>
  <si>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</si>
  <si>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</si>
  <si>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</si>
  <si>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</si>
  <si>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</si>
  <si>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</si>
  <si>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</si>
  <si>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</si>
  <si>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</si>
  <si>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</si>
  <si>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</si>
  <si>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</si>
  <si>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</si>
  <si>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</si>
  <si>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</si>
  <si>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</si>
  <si>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</si>
  <si>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</si>
  <si>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</si>
  <si>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</si>
  <si>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</si>
  <si>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</si>
  <si>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</si>
  <si>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</si>
  <si>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</si>
  <si>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</si>
  <si>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</si>
  <si>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</si>
  <si>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</si>
  <si>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</si>
  <si>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</si>
  <si>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</si>
  <si>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</si>
  <si>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</si>
  <si>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</si>
  <si>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</si>
  <si>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</si>
  <si>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</si>
  <si>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</si>
  <si>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</si>
  <si>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</si>
  <si>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</si>
  <si>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</si>
  <si>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</si>
  <si>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</si>
  <si>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</si>
  <si>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</si>
  <si>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</si>
  <si>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</si>
  <si>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</si>
  <si>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</si>
  <si>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</si>
  <si>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</si>
  <si>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</si>
  <si>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</si>
  <si>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</si>
  <si>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</si>
  <si>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</si>
  <si>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</si>
  <si>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</si>
  <si>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</si>
  <si>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</si>
  <si>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</si>
  <si>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</si>
  <si>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</si>
  <si>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</si>
  <si>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</si>
  <si>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</si>
  <si>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</si>
  <si>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</si>
  <si>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</si>
  <si>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</si>
  <si>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</si>
  <si>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</si>
  <si>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</si>
  <si>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</si>
  <si>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</si>
  <si>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</si>
  <si>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</si>
  <si>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</si>
  <si>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</si>
  <si>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</si>
  <si>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</si>
  <si>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</si>
  <si>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</si>
  <si>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</si>
  <si>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</si>
  <si>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</si>
  <si>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</si>
  <si>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</si>
  <si>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</si>
  <si>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</si>
  <si>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</si>
  <si>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</si>
  <si>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</si>
  <si>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</si>
  <si>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</si>
  <si>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</si>
  <si>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</si>
  <si>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</si>
  <si>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</si>
  <si>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</si>
  <si>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</si>
  <si>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</si>
  <si>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</si>
  <si>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</si>
  <si>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</si>
  <si>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</si>
  <si>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</si>
  <si>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</si>
  <si>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</si>
  <si>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</si>
  <si>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</si>
  <si>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</si>
  <si>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</si>
  <si>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</si>
  <si>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</si>
  <si>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</si>
  <si>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</si>
  <si>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</si>
  <si>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</si>
  <si>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</si>
  <si>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</si>
  <si>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</si>
  <si>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</si>
  <si>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</si>
  <si>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</si>
  <si>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</si>
  <si>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</si>
  <si>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</si>
  <si>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</si>
  <si>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</si>
  <si>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</si>
  <si>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</si>
  <si>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</si>
  <si>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</si>
  <si>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</si>
  <si>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</si>
  <si>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</si>
  <si>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</si>
  <si>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</si>
  <si>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</si>
  <si>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</si>
  <si>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</si>
  <si>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</si>
  <si>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</si>
  <si>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</si>
  <si>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</si>
  <si>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</si>
  <si>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</si>
  <si>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</si>
  <si>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</si>
  <si>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</si>
  <si>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</si>
  <si>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</si>
  <si>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</si>
  <si>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</si>
  <si>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</si>
  <si>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</si>
  <si>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</si>
  <si>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</si>
  <si>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</si>
  <si>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</si>
  <si>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</si>
  <si>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</si>
  <si>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</si>
  <si>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</si>
  <si>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</si>
  <si>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</si>
  <si>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</si>
  <si>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</si>
  <si>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</si>
  <si>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</si>
  <si>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</si>
  <si>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</si>
  <si>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</si>
  <si>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</si>
  <si>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</si>
  <si>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</si>
  <si>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</si>
  <si>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</si>
  <si>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</si>
  <si>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</si>
  <si>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</si>
  <si>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</si>
  <si>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</si>
  <si>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</si>
  <si>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</si>
  <si>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</si>
  <si>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</si>
  <si>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</si>
  <si>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</si>
  <si>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</si>
  <si>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</si>
  <si>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</si>
  <si>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</si>
  <si>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</si>
  <si>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</si>
  <si>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</si>
  <si>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</si>
  <si>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</si>
  <si>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</si>
  <si>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</si>
  <si>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</si>
  <si>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</si>
  <si>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</si>
  <si>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</si>
  <si>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</si>
  <si>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</si>
  <si>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</si>
  <si>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</si>
  <si>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</si>
  <si>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</si>
  <si>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</si>
  <si>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</si>
  <si>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</si>
  <si>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</si>
  <si>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</si>
  <si>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</si>
  <si>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</si>
  <si>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</si>
  <si>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</si>
  <si>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</si>
  <si>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</si>
  <si>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</si>
  <si>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</si>
  <si>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</si>
  <si>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</si>
  <si>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</si>
  <si>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</si>
  <si>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</si>
  <si>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</si>
  <si>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</si>
  <si>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</si>
  <si>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</si>
  <si>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</si>
  <si>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</si>
  <si>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</si>
  <si>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</si>
  <si>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</si>
  <si>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</si>
  <si>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</si>
  <si>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</si>
  <si>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</si>
  <si>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</si>
  <si>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</si>
  <si>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</si>
  <si>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</si>
  <si>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</si>
  <si>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</si>
  <si>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</si>
  <si>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</si>
  <si>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</si>
  <si>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</si>
  <si>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</si>
  <si>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</si>
  <si>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</si>
  <si>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</si>
  <si>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</si>
  <si>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</si>
  <si>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</si>
  <si>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</si>
  <si>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</si>
  <si>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</si>
  <si>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</si>
  <si>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</si>
  <si>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</si>
  <si>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</si>
  <si>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</si>
  <si>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</si>
  <si>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</si>
  <si>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</si>
  <si>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</si>
  <si>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</si>
  <si>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</si>
  <si>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</si>
  <si>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</si>
  <si>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</si>
  <si>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</si>
  <si>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</si>
  <si>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</si>
  <si>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</si>
  <si>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</si>
  <si>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</si>
  <si>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</si>
  <si>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</si>
  <si>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</si>
  <si>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</si>
  <si>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</si>
  <si>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</si>
  <si>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</si>
  <si>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</si>
  <si>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</si>
  <si>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</si>
  <si>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</si>
  <si>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</si>
  <si>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</si>
  <si>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</si>
  <si>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</si>
  <si>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</si>
  <si>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</si>
  <si>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</si>
  <si>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</si>
  <si>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</si>
  <si>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</si>
  <si>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</si>
  <si>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</si>
  <si>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</si>
  <si>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</si>
  <si>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</si>
  <si>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</si>
  <si>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</si>
  <si>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</si>
  <si>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</si>
  <si>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</si>
  <si>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</si>
  <si>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</si>
  <si>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</si>
  <si>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</si>
  <si>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</si>
  <si>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</si>
  <si>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</si>
  <si>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</si>
  <si>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</si>
  <si>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</si>
  <si>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</si>
  <si>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</si>
  <si>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</si>
  <si>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</si>
  <si>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</si>
  <si>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</si>
  <si>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</si>
  <si>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</si>
  <si>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</si>
  <si>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</si>
  <si>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</si>
  <si>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</si>
  <si>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</si>
  <si>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</si>
  <si>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</si>
  <si>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</si>
  <si>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</si>
  <si>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</si>
  <si>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</si>
  <si>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</si>
  <si>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</si>
  <si>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</si>
  <si>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</si>
  <si>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</si>
  <si>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</si>
  <si>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</si>
  <si>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</si>
  <si>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</si>
  <si>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</si>
  <si>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</si>
  <si>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</si>
  <si>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</si>
  <si>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</si>
  <si>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</si>
  <si>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</si>
  <si>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</si>
  <si>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</si>
  <si>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</si>
  <si>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</si>
  <si>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</si>
  <si>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</si>
  <si>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</si>
  <si>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</si>
  <si>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</si>
  <si>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</si>
  <si>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</si>
  <si>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</si>
  <si>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</si>
  <si>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</si>
  <si>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</si>
  <si>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</si>
  <si>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</si>
  <si>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</si>
  <si>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</si>
  <si>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</si>
  <si>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</si>
  <si>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</si>
  <si>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</si>
  <si>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</si>
  <si>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</si>
  <si>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</si>
  <si>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</si>
  <si>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</si>
  <si>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</si>
  <si>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</si>
  <si>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</si>
  <si>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</si>
  <si>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</si>
  <si>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</si>
  <si>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</si>
  <si>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</si>
  <si>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</si>
  <si>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</si>
  <si>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</si>
  <si>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</si>
  <si>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</si>
  <si>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</si>
  <si>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</si>
  <si>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</si>
  <si>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</si>
  <si>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</si>
  <si>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</si>
  <si>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</si>
  <si>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</si>
  <si>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</si>
  <si>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</si>
  <si>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</si>
  <si>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</si>
  <si>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</si>
  <si>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</si>
  <si>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</si>
  <si>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</si>
  <si>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</si>
  <si>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</si>
  <si>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</si>
  <si>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</si>
  <si>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</si>
  <si>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</si>
  <si>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</si>
  <si>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</si>
  <si>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</si>
  <si>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</si>
  <si>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</si>
  <si>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</si>
  <si>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</si>
  <si>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</si>
  <si>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</si>
  <si>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</si>
  <si>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</si>
  <si>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</si>
  <si>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</si>
  <si>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</si>
  <si>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</si>
  <si>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</si>
  <si>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</si>
  <si>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</si>
  <si>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</si>
  <si>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</si>
  <si>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</si>
  <si>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</si>
  <si>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</si>
  <si>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</si>
  <si>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</si>
  <si>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</si>
  <si>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</si>
  <si>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</si>
  <si>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</si>
  <si>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</si>
  <si>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</si>
  <si>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</si>
  <si>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</si>
  <si>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</si>
  <si>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</si>
  <si>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</si>
  <si>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</si>
  <si>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</si>
  <si>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</si>
  <si>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</si>
  <si>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</si>
  <si>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</si>
  <si>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</si>
  <si>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</si>
  <si>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</si>
  <si>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</si>
  <si>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</si>
  <si>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</si>
  <si>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</si>
  <si>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</si>
  <si>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</si>
  <si>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</si>
  <si>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</si>
  <si>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</si>
  <si>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</si>
  <si>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</si>
  <si>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</si>
  <si>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</si>
  <si>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</si>
  <si>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</si>
  <si>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</si>
  <si>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</si>
  <si>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</si>
  <si>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</si>
  <si>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</si>
  <si>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</si>
  <si>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</si>
  <si>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</si>
  <si>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</si>
  <si>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</si>
  <si>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</si>
  <si>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</si>
  <si>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</si>
  <si>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</si>
  <si>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</si>
  <si>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</si>
  <si>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</si>
  <si>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</si>
  <si>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</si>
  <si>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</si>
  <si>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</si>
  <si>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</si>
  <si>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</si>
  <si>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</si>
  <si>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</si>
  <si>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</si>
  <si>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</si>
  <si>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</si>
  <si>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</si>
  <si>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</si>
  <si>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</si>
  <si>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</si>
  <si>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</si>
  <si>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</si>
  <si>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</si>
  <si>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</si>
  <si>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</si>
  <si>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</si>
  <si>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</si>
  <si>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</si>
  <si>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</si>
  <si>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</si>
  <si>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</si>
  <si>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</si>
  <si>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</si>
  <si>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</si>
  <si>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</si>
  <si>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</si>
  <si>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</si>
  <si>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</si>
  <si>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</si>
  <si>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</si>
  <si>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</si>
  <si>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</si>
  <si>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</si>
  <si>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</si>
  <si>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</si>
  <si>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</si>
  <si>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</si>
  <si>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</si>
  <si>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</si>
  <si>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</si>
  <si>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</si>
  <si>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</si>
  <si>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</si>
  <si>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</si>
  <si>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</si>
  <si>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</si>
  <si>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</si>
  <si>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</si>
  <si>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</si>
  <si>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</si>
  <si>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</si>
  <si>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</si>
  <si>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</si>
  <si>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</si>
  <si>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</si>
  <si>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</si>
  <si>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</si>
  <si>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</si>
  <si>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</si>
  <si>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</si>
  <si>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</si>
  <si>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</si>
  <si>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</si>
  <si>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</si>
  <si>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</si>
  <si>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</si>
  <si>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</si>
  <si>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</si>
  <si>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</si>
  <si>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</si>
  <si>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</si>
  <si>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</si>
  <si>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</si>
  <si>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</si>
  <si>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</si>
  <si>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</si>
  <si>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</si>
  <si>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</si>
  <si>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</si>
  <si>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</si>
  <si>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</si>
  <si>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</si>
  <si>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</si>
  <si>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</si>
  <si>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</si>
  <si>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</si>
  <si>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</si>
  <si>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</si>
  <si>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</si>
  <si>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</si>
  <si>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</si>
  <si>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</si>
  <si>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</si>
  <si>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</si>
  <si>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</si>
  <si>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</si>
  <si>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</si>
  <si>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</si>
  <si>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</si>
  <si>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</si>
  <si>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</si>
  <si>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</si>
  <si>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</si>
  <si>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</si>
  <si>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</si>
  <si>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</si>
  <si>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</si>
  <si>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</si>
  <si>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</si>
  <si>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</si>
  <si>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</si>
  <si>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</si>
  <si>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</si>
  <si>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</si>
  <si>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</si>
  <si>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</si>
  <si>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</si>
  <si>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</si>
  <si>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</si>
  <si>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</si>
  <si>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</si>
  <si>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</si>
  <si>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</si>
  <si>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</si>
  <si>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</si>
  <si>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</si>
  <si>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</si>
  <si>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</si>
  <si>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</si>
  <si>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</si>
  <si>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</si>
  <si>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</si>
  <si>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</si>
  <si>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</si>
  <si>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</si>
  <si>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</si>
  <si>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</si>
  <si>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</si>
  <si>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</si>
  <si>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</si>
  <si>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</si>
  <si>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</si>
  <si>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</si>
  <si>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</si>
  <si>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</si>
  <si>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</si>
  <si>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</si>
  <si>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</si>
  <si>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</si>
  <si>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</si>
  <si>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</si>
  <si>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</si>
  <si>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</si>
  <si>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</si>
  <si>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</si>
  <si>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</si>
  <si>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</si>
  <si>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</si>
  <si>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</si>
  <si>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</si>
  <si>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</si>
  <si>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</si>
  <si>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</si>
  <si>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</si>
  <si>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</si>
  <si>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</si>
  <si>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</si>
  <si>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</si>
  <si>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</si>
  <si>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</si>
  <si>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</si>
  <si>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</si>
  <si>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</si>
  <si>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</si>
  <si>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</si>
  <si>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</si>
  <si>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</si>
  <si>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</si>
  <si>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</si>
  <si>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</si>
  <si>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</si>
  <si>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</si>
  <si>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</si>
  <si>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</si>
  <si>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</si>
  <si>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</si>
  <si>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</si>
  <si>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</si>
  <si>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</si>
  <si>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</si>
  <si>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</si>
  <si>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</si>
  <si>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</si>
  <si>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</si>
  <si>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</si>
  <si>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</si>
  <si>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</si>
  <si>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</si>
  <si>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</si>
  <si>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</si>
  <si>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</si>
  <si>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</si>
  <si>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</si>
  <si>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</si>
  <si>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</si>
  <si>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</si>
  <si>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</si>
  <si>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</si>
  <si>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</si>
  <si>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</si>
  <si>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</si>
  <si>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</si>
  <si>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</si>
  <si>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</si>
  <si>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</si>
  <si>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</si>
  <si>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</si>
  <si>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</si>
  <si>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</si>
  <si>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</si>
  <si>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</si>
  <si>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</si>
  <si>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</si>
  <si>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</si>
  <si>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</si>
  <si>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</si>
  <si>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</si>
  <si>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</si>
  <si>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</si>
  <si>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</si>
  <si>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</si>
  <si>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</si>
  <si>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</si>
  <si>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</si>
  <si>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</si>
  <si>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</si>
  <si>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</si>
  <si>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</si>
  <si>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</si>
  <si>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</si>
  <si>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</si>
  <si>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</si>
  <si>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</si>
  <si>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</si>
  <si>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</si>
  <si>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</si>
  <si>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</si>
  <si>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</si>
  <si>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</si>
  <si>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</si>
  <si>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</si>
  <si>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</si>
  <si>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</si>
  <si>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</si>
  <si>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</si>
  <si>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</si>
  <si>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</si>
  <si>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</si>
  <si>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</si>
  <si>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</si>
  <si>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</si>
  <si>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</si>
  <si>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</si>
  <si>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</si>
  <si>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</si>
  <si>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</si>
  <si>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</si>
  <si>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</si>
  <si>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</si>
  <si>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</si>
  <si>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</si>
  <si>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</si>
  <si>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</si>
  <si>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</si>
  <si>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</si>
  <si>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</si>
  <si>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</si>
  <si>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</si>
  <si>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</si>
  <si>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</si>
  <si>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</si>
  <si>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</si>
  <si>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</si>
  <si>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</si>
  <si>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</si>
  <si>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</si>
  <si>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</si>
  <si>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</si>
  <si>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</si>
  <si>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</si>
  <si>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</si>
  <si>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</si>
  <si>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</si>
  <si>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</si>
  <si>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</si>
  <si>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</si>
  <si>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</si>
  <si>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</si>
  <si>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</si>
  <si>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</si>
  <si>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</si>
  <si>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</si>
  <si>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</si>
  <si>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</si>
  <si>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</si>
  <si>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</si>
  <si>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</si>
  <si>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</si>
  <si>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</si>
  <si>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</si>
  <si>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</si>
  <si>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</si>
  <si>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</si>
  <si>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</si>
  <si>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</si>
  <si>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</si>
  <si>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</si>
  <si>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</si>
  <si>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</si>
  <si>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</si>
  <si>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</si>
  <si>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</si>
  <si>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</si>
  <si>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</si>
  <si>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</si>
  <si>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</si>
  <si>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</si>
  <si>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</si>
  <si>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</si>
  <si>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</si>
  <si>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</si>
  <si>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</si>
  <si>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</si>
  <si>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</si>
  <si>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</si>
  <si>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</si>
  <si>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</si>
  <si>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</si>
  <si>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</si>
  <si>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</si>
  <si>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</si>
  <si>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</si>
  <si>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</si>
  <si>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</si>
  <si>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</si>
  <si>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</si>
  <si>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</si>
  <si>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</si>
  <si>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</si>
  <si>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</si>
  <si>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</si>
  <si>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</si>
  <si>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</si>
  <si>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</si>
  <si>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</si>
  <si>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</si>
  <si>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</si>
  <si>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</si>
  <si>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</si>
  <si>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</si>
  <si>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</si>
  <si>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</si>
  <si>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</si>
  <si>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</si>
  <si>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</si>
  <si>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</si>
  <si>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</si>
  <si>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</si>
  <si>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</si>
  <si>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</si>
  <si>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</si>
  <si>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</si>
  <si>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</si>
  <si>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</si>
  <si>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</si>
  <si>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</si>
  <si>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</si>
  <si>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</si>
  <si>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</si>
  <si>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</si>
  <si>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</si>
  <si>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</si>
  <si>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</si>
  <si>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</si>
  <si>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</si>
  <si>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</si>
  <si>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</si>
  <si>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</si>
  <si>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</si>
  <si>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</si>
  <si>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</si>
  <si>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</si>
  <si>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</si>
  <si>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</si>
  <si>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</si>
  <si>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</si>
  <si>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</si>
  <si>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</si>
  <si>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</si>
  <si>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</si>
  <si>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</si>
  <si>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</si>
  <si>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</si>
  <si>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</si>
  <si>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</si>
  <si>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</si>
  <si>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</si>
  <si>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</si>
  <si>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</si>
  <si>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</si>
  <si>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</si>
  <si>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</si>
  <si>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</si>
  <si>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</si>
  <si>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</si>
  <si>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</si>
  <si>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</si>
  <si>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</si>
  <si>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</si>
  <si>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</si>
  <si>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</si>
  <si>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</si>
  <si>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</si>
  <si>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</si>
  <si>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</si>
  <si>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</si>
  <si>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</si>
  <si>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</si>
  <si>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</si>
  <si>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</si>
  <si>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</si>
  <si>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</si>
  <si>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</si>
  <si>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</si>
  <si>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</si>
  <si>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</si>
  <si>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</si>
  <si>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</si>
  <si>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</si>
  <si>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</si>
  <si>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</si>
  <si>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</si>
  <si>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</si>
  <si>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</si>
  <si>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</si>
  <si>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</si>
  <si>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</si>
  <si>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</si>
  <si>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</si>
  <si>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</si>
  <si>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</si>
  <si>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</si>
  <si>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</si>
  <si>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</si>
  <si>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</si>
  <si>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</si>
  <si>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</si>
  <si>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</si>
  <si>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</si>
  <si>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</si>
  <si>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</si>
  <si>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</si>
  <si>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</si>
  <si>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</si>
  <si>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</si>
  <si>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</si>
  <si>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</si>
  <si>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</si>
  <si>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</si>
  <si>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</si>
  <si>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</si>
  <si>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</si>
  <si>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</si>
  <si>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</si>
  <si>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</si>
  <si>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</si>
  <si>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</si>
  <si>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</si>
  <si>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</si>
  <si>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</si>
  <si>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</si>
  <si>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</si>
  <si>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</si>
  <si>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</si>
  <si>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</si>
  <si>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</si>
  <si>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</si>
  <si>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</si>
  <si>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</si>
  <si>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</si>
  <si>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</si>
  <si>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</si>
  <si>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</si>
  <si>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</si>
  <si>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</si>
  <si>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</si>
  <si>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</si>
  <si>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</si>
  <si>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</si>
  <si>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</si>
  <si>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</si>
  <si>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</si>
  <si>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</si>
  <si>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</si>
  <si>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</si>
  <si>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</si>
  <si>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</si>
  <si>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</si>
  <si>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</si>
  <si>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</si>
  <si>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</si>
  <si>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</si>
  <si>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</si>
  <si>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</si>
  <si>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</si>
  <si>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</si>
  <si>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</si>
  <si>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</si>
  <si>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</si>
  <si>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</si>
  <si>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</si>
  <si>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</si>
  <si>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</si>
  <si>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</si>
  <si>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</si>
  <si>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</si>
  <si>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</si>
  <si>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</si>
  <si>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</si>
  <si>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</si>
  <si>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</si>
  <si>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</si>
  <si>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</si>
  <si>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</si>
  <si>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</si>
  <si>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</si>
  <si>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</si>
  <si>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</si>
  <si>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</si>
  <si>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</si>
  <si>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</si>
  <si>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</si>
  <si>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</si>
  <si>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</si>
  <si>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</si>
  <si>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</si>
  <si>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</si>
  <si>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</si>
  <si>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</si>
  <si>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</si>
  <si>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</si>
  <si>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</si>
  <si>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</si>
  <si>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</si>
  <si>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</si>
  <si>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</si>
  <si>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</si>
  <si>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</si>
  <si>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</si>
  <si>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</si>
  <si>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</si>
  <si>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</si>
  <si>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</si>
  <si>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</si>
  <si>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</si>
  <si>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</si>
  <si>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</si>
  <si>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</si>
  <si>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</si>
  <si>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</si>
  <si>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</si>
  <si>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</si>
  <si>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</si>
  <si>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</si>
  <si>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</si>
  <si>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</si>
  <si>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</si>
  <si>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</si>
  <si>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</si>
  <si>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</si>
  <si>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</si>
  <si>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</si>
  <si>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</si>
  <si>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</si>
  <si>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</si>
  <si>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</si>
  <si>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</si>
  <si>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</si>
  <si>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</si>
  <si>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</si>
  <si>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</si>
  <si>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</si>
  <si>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</si>
  <si>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</si>
  <si>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</si>
  <si>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</si>
  <si>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</si>
  <si>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</si>
  <si>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</si>
  <si>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</si>
  <si>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</si>
  <si>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</si>
  <si>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</si>
  <si>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</si>
  <si>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</si>
  <si>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</si>
  <si>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</si>
  <si>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</si>
  <si>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</si>
  <si>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</si>
  <si>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</si>
  <si>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</si>
  <si>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</si>
  <si>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</si>
  <si>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</si>
  <si>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</si>
  <si>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</si>
  <si>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</si>
  <si>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</si>
  <si>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</si>
  <si>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</si>
  <si>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</si>
  <si>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</si>
  <si>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</si>
  <si>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</si>
  <si>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</si>
  <si>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</si>
  <si>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</si>
  <si>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</si>
  <si>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</si>
  <si>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</si>
  <si>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</si>
  <si>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</si>
  <si>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</si>
  <si>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</si>
  <si>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</si>
  <si>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</si>
  <si>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</si>
  <si>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</si>
  <si>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</si>
  <si>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</si>
  <si>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</si>
  <si>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</si>
  <si>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</si>
  <si>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</si>
  <si>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</si>
  <si>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</si>
  <si>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</si>
  <si>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</si>
  <si>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</si>
  <si>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</si>
  <si>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</si>
  <si>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</si>
  <si>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</si>
  <si>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</si>
  <si>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</si>
  <si>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</si>
  <si>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</si>
  <si>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</si>
  <si>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</si>
  <si>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</si>
  <si>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</si>
  <si>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</si>
  <si>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</si>
  <si>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</si>
  <si>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</si>
  <si>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</si>
  <si>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</si>
  <si>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</si>
  <si>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</si>
  <si>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</si>
  <si>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</si>
  <si>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</si>
  <si>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</si>
  <si>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</si>
  <si>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</si>
  <si>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</si>
  <si>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</si>
  <si>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</si>
  <si>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</si>
  <si>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</si>
  <si>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</si>
  <si>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</si>
  <si>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</si>
  <si>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</si>
  <si>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</si>
  <si>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</si>
  <si>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</si>
  <si>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</si>
  <si>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</si>
  <si>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</si>
  <si>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</si>
  <si>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</si>
  <si>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</si>
  <si>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</si>
  <si>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</si>
  <si>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</si>
  <si>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</si>
  <si>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</si>
  <si>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</si>
  <si>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</si>
  <si>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</si>
  <si>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</si>
  <si>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</si>
  <si>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</si>
  <si>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</si>
  <si>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</si>
  <si>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</si>
  <si>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</si>
  <si>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</si>
  <si>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</si>
  <si>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</si>
  <si>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</si>
  <si>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</si>
  <si>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</si>
  <si>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</si>
  <si>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</si>
  <si>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</si>
  <si>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</si>
  <si>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</si>
  <si>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</si>
  <si>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</si>
  <si>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</si>
  <si>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</si>
  <si>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</si>
  <si>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</si>
  <si>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</si>
  <si>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</si>
  <si>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</si>
  <si>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</si>
  <si>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</si>
  <si>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</si>
  <si>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</si>
  <si>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</si>
  <si>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</si>
  <si>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</si>
  <si>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</si>
  <si>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</si>
  <si>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</si>
  <si>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</si>
  <si>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</si>
  <si>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</si>
  <si>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</si>
  <si>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</si>
  <si>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</si>
  <si>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</si>
  <si>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</si>
  <si>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</si>
  <si>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</si>
  <si>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</si>
  <si>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</si>
  <si>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</si>
  <si>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</si>
  <si>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</si>
  <si>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</si>
  <si>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</si>
  <si>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</si>
  <si>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</si>
  <si>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</si>
  <si>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</si>
  <si>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</si>
  <si>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</si>
  <si>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</si>
  <si>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</si>
  <si>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</si>
  <si>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</si>
  <si>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</si>
  <si>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</si>
  <si>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</si>
  <si>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</si>
  <si>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</si>
  <si>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</si>
  <si>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</si>
  <si>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</si>
  <si>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</si>
  <si>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</si>
  <si>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</si>
  <si>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</si>
  <si>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</si>
  <si>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</si>
  <si>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</si>
  <si>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</si>
  <si>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</si>
  <si>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</si>
  <si>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</si>
  <si>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</si>
  <si>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</si>
  <si>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</si>
  <si>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</si>
  <si>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</si>
  <si>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</si>
  <si>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</si>
  <si>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</si>
  <si>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</si>
  <si>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</si>
  <si>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</si>
  <si>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</si>
  <si>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</si>
  <si>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</si>
  <si>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</si>
  <si>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</si>
  <si>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</si>
  <si>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</si>
  <si>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</si>
  <si>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</si>
  <si>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</si>
  <si>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</si>
  <si>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</si>
  <si>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</si>
  <si>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</si>
  <si>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</si>
  <si>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</si>
  <si>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</si>
  <si>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</si>
  <si>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</si>
  <si>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</si>
  <si>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</si>
  <si>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</si>
  <si>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</si>
  <si>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</si>
  <si>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</si>
  <si>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</si>
  <si>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</si>
  <si>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</si>
  <si>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</si>
  <si>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</si>
  <si>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</si>
  <si>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</si>
  <si>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</si>
  <si>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</si>
  <si>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</si>
  <si>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</si>
  <si>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</si>
  <si>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</si>
  <si>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</si>
  <si>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</si>
  <si>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</si>
  <si>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</si>
  <si>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</si>
  <si>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</si>
  <si>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</si>
  <si>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</si>
  <si>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</si>
  <si>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</si>
  <si>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</si>
  <si>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</si>
  <si>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</si>
  <si>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</si>
  <si>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</si>
  <si>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</si>
  <si>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</si>
  <si>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</si>
  <si>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</si>
  <si>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</si>
  <si>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</si>
  <si>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</si>
  <si>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</si>
  <si>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</si>
  <si>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</si>
  <si>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</si>
  <si>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</si>
  <si>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</si>
  <si>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</si>
  <si>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</si>
  <si>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</si>
  <si>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</si>
  <si>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</si>
  <si>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</si>
  <si>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</si>
  <si>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</si>
  <si>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</si>
  <si>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</si>
  <si>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</si>
  <si>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</si>
  <si>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</si>
  <si>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</si>
  <si>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</si>
  <si>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</si>
  <si>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</si>
  <si>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</si>
  <si>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</si>
  <si>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</si>
  <si>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</si>
  <si>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</si>
  <si>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</si>
  <si>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</si>
  <si>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</si>
  <si>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</si>
  <si>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</si>
  <si>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</si>
  <si>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</si>
  <si>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</si>
  <si>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</si>
  <si>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</si>
  <si>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</si>
  <si>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</si>
  <si>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</si>
  <si>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</si>
  <si>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</si>
  <si>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</si>
  <si>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</si>
  <si>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</si>
  <si>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</si>
  <si>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</si>
  <si>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</si>
  <si>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</si>
  <si>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</si>
  <si>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</si>
  <si>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</si>
  <si>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</si>
  <si>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</si>
  <si>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</si>
  <si>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</si>
  <si>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</si>
  <si>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</si>
  <si>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</si>
  <si>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</si>
  <si>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</si>
  <si>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</si>
  <si>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</si>
  <si>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</si>
  <si>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</si>
  <si>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</si>
  <si>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</si>
  <si>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</si>
  <si>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</si>
  <si>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</si>
  <si>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</si>
  <si>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</si>
  <si>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</si>
  <si>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</si>
  <si>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</si>
  <si>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</si>
  <si>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</si>
  <si>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</si>
  <si>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</si>
  <si>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</si>
  <si>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</si>
  <si>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</si>
  <si>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</si>
  <si>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</si>
  <si>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</si>
  <si>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</si>
  <si>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</si>
  <si>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</si>
  <si>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</si>
  <si>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</si>
  <si>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</si>
  <si>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</si>
  <si>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</si>
  <si>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</si>
  <si>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</si>
  <si>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</si>
  <si>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</si>
  <si>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</si>
  <si>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</si>
  <si>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</si>
  <si>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</si>
  <si>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</si>
  <si>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</si>
  <si>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</si>
  <si>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</si>
  <si>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</si>
  <si>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</si>
  <si>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</si>
  <si>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</si>
  <si>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</si>
  <si>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</si>
  <si>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</si>
  <si>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</si>
  <si>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</si>
  <si>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</si>
  <si>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</si>
  <si>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</si>
  <si>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</si>
  <si>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</si>
  <si>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</si>
  <si>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</si>
  <si>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</si>
  <si>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</si>
  <si>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</si>
  <si>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</si>
  <si>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</si>
  <si>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</si>
  <si>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</si>
  <si>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</si>
  <si>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</si>
  <si>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</si>
  <si>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</si>
  <si>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</si>
  <si>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</si>
  <si>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</si>
  <si>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</si>
  <si>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</si>
  <si>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</si>
  <si>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</si>
  <si>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</si>
  <si>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</si>
  <si>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</si>
  <si>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</si>
  <si>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</si>
  <si>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</si>
  <si>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</si>
  <si>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</si>
  <si>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</si>
  <si>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</si>
  <si>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</si>
  <si>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</si>
  <si>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</si>
  <si>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</si>
  <si>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</si>
  <si>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</si>
  <si>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</si>
  <si>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</si>
  <si>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</si>
  <si>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</si>
  <si>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</si>
  <si>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</si>
  <si>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</si>
  <si>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</si>
  <si>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</si>
  <si>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</si>
  <si>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</si>
  <si>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</si>
  <si>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</si>
  <si>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</si>
  <si>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</si>
  <si>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</si>
  <si>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</si>
  <si>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</si>
  <si>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</si>
  <si>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</si>
  <si>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</si>
  <si>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</si>
  <si>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</si>
  <si>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</si>
  <si>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</si>
  <si>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</si>
  <si>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</si>
  <si>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</si>
  <si>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</si>
  <si>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</si>
  <si>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</si>
  <si>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</si>
  <si>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</si>
  <si>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</si>
  <si>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</si>
  <si>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</si>
  <si>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</si>
  <si>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</si>
  <si>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</si>
  <si>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</si>
  <si>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</si>
  <si>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</si>
  <si>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</si>
  <si>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</si>
  <si>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</si>
  <si>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</si>
  <si>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</si>
  <si>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</si>
  <si>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</si>
  <si>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</si>
  <si>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</si>
  <si>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</si>
  <si>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</si>
  <si>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</si>
  <si>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</si>
  <si>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</si>
  <si>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</si>
  <si>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</si>
  <si>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</si>
  <si>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</si>
  <si>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</si>
  <si>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</si>
  <si>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</si>
  <si>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</si>
  <si>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</si>
  <si>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</si>
  <si>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</si>
  <si>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</si>
  <si>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</si>
  <si>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</si>
  <si>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</si>
  <si>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</si>
  <si>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</si>
  <si>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</si>
  <si>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</si>
  <si>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</si>
  <si>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</si>
  <si>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</si>
  <si>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</si>
  <si>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</si>
  <si>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</si>
  <si>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</si>
  <si>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</si>
  <si>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</si>
  <si>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</si>
  <si>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</si>
  <si>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</si>
  <si>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</si>
  <si>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</si>
  <si>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</si>
  <si>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</si>
  <si>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</si>
  <si>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</si>
  <si>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</si>
  <si>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</si>
  <si>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</si>
  <si>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</si>
  <si>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</si>
  <si>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</si>
  <si>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</si>
  <si>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</si>
  <si>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</si>
  <si>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</si>
  <si>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</si>
  <si>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</si>
  <si>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</si>
  <si>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</si>
  <si>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</si>
  <si>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</si>
  <si>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</si>
  <si>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</si>
  <si>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</si>
  <si>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</si>
  <si>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</si>
  <si>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</si>
  <si>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</si>
  <si>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</si>
  <si>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</si>
  <si>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</si>
  <si>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</si>
  <si>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</si>
  <si>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</si>
  <si>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</si>
  <si>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</si>
  <si>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</si>
  <si>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</si>
  <si>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</si>
  <si>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</si>
  <si>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</si>
  <si>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</si>
  <si>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</si>
  <si>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</si>
  <si>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</si>
  <si>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</si>
  <si>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</si>
  <si>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</si>
  <si>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</si>
  <si>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</si>
  <si>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</si>
  <si>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</si>
  <si>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</si>
  <si>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</si>
  <si>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</si>
  <si>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</si>
  <si>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</si>
  <si>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</si>
  <si>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</si>
  <si>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</si>
  <si>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</si>
  <si>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</si>
  <si>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</si>
  <si>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</si>
  <si>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</si>
  <si>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</si>
  <si>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</si>
  <si>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</si>
  <si>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</si>
  <si>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</si>
  <si>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</si>
  <si>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</si>
  <si>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</si>
  <si>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</si>
  <si>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</si>
  <si>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</si>
  <si>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</si>
  <si>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</si>
  <si>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</si>
  <si>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</si>
  <si>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</si>
  <si>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</si>
  <si>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</si>
  <si>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</si>
  <si>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</si>
  <si>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</si>
  <si>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</si>
  <si>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</si>
  <si>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</si>
  <si>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</si>
  <si>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</si>
  <si>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</si>
  <si>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</si>
  <si>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</si>
  <si>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</si>
  <si>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</si>
  <si>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</si>
  <si>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</si>
  <si>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</si>
  <si>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</si>
  <si>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</si>
  <si>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</si>
  <si>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</si>
  <si>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</si>
  <si>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</si>
  <si>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</si>
  <si>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</si>
  <si>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</si>
  <si>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</si>
  <si>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</si>
  <si>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</si>
  <si>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</si>
  <si>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</si>
  <si>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</si>
  <si>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</si>
  <si>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</si>
  <si>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</si>
  <si>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</si>
  <si>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</si>
  <si>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</si>
  <si>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</si>
  <si>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</si>
  <si>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</si>
  <si>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</si>
  <si>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</si>
  <si>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</si>
  <si>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</si>
  <si>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</si>
  <si>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</si>
  <si>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</si>
  <si>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</si>
  <si>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</si>
  <si>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</si>
  <si>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</si>
  <si>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</si>
  <si>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</si>
  <si>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</si>
  <si>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</si>
  <si>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</si>
  <si>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</si>
  <si>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</si>
  <si>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</si>
  <si>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</si>
  <si>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</si>
  <si>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</si>
  <si>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</si>
  <si>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</si>
  <si>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</si>
  <si>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</si>
  <si>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</si>
  <si>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</si>
  <si>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</si>
  <si>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</si>
  <si>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</si>
  <si>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</si>
  <si>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</si>
  <si>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</si>
  <si>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</si>
  <si>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</si>
  <si>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</si>
  <si>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</si>
  <si>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</si>
  <si>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</si>
  <si>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</si>
  <si>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</si>
  <si>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</si>
  <si>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</si>
  <si>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</si>
  <si>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</si>
  <si>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</si>
  <si>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</si>
  <si>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</si>
  <si>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</si>
  <si>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</si>
  <si>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</si>
  <si>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</si>
  <si>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</si>
  <si>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</si>
  <si>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</si>
  <si>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</si>
  <si>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</si>
  <si>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</si>
  <si>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</si>
  <si>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</si>
  <si>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</si>
  <si>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</si>
  <si>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</si>
  <si>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</si>
  <si>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</si>
  <si>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</si>
  <si>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</si>
  <si>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</si>
  <si>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</si>
  <si>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</si>
  <si>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</si>
  <si>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</si>
  <si>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</si>
  <si>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</si>
  <si>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</si>
  <si>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</si>
  <si>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</si>
  <si>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</si>
  <si>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</si>
  <si>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</si>
  <si>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</si>
  <si>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IzvorKrovno</t>
  </si>
  <si>
    <t>IZVOR NA TERET</t>
  </si>
  <si>
    <t>IZVOR (odaberite)</t>
  </si>
  <si>
    <t>Pomoći iz DP</t>
  </si>
  <si>
    <t>Programi unije</t>
  </si>
  <si>
    <t>EVT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</si>
  <si>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</si>
  <si>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</si>
  <si>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</si>
  <si>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</si>
  <si>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</si>
  <si>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</si>
  <si>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Kohezijski fond - predfinanciranje iz izvora 11 Opći prihodi i primici</t>
  </si>
  <si>
    <t>Europski fond za regionalni razvoj - predfinanciranje iz izvora 11 Opći prihodi i      primici</t>
  </si>
  <si>
    <t>Fond za pomorstvo, ribarstvo i akvakulturu - predfinanciranje iz izvora 11 Opći prihodi i primici</t>
  </si>
  <si>
    <t>Europski poljoprivredni fond za ruralni razvoj - predfinanciranje iz izvora 11 Opći prihodi i primici</t>
  </si>
  <si>
    <t>Modernizacijski fond - predfinanciranje iz izvora 11 Opći prihodi i primici</t>
  </si>
  <si>
    <t>Socijalni fond za klimatsku politiku - predfinanciranje iz izvora 11 Opći prihodi i primici</t>
  </si>
  <si>
    <t>Fond za azil, migracije i integraciju - predfinanciranje iz izvora 11 Opći prihodi i primici</t>
  </si>
  <si>
    <t>Fond za pravednu tranziciju - predfinanciranje iz izvora 11 Opći prihodi i primici</t>
  </si>
  <si>
    <t>Fond za unutarnju sigurnost - predfinanciranje iz izvora 11 Opći prihodi i primici</t>
  </si>
  <si>
    <t>Fond za integrirano upravljanje granicama - predfinanciranje iz izvora 11 Opći prihodi i primici</t>
  </si>
  <si>
    <t>Europski poljoprivredni jamstveni fond (EAGF)</t>
  </si>
  <si>
    <t>IZVOR 56 Fondovi EU</t>
  </si>
  <si>
    <t>57 Ostali programi EU</t>
  </si>
  <si>
    <t>54 Europski poljoprivredni jamstveni fond (EAGF)</t>
  </si>
  <si>
    <t>Kohezijski fond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</si>
  <si>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</si>
  <si>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</si>
  <si>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</si>
  <si>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</si>
  <si>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562 Kohezijski fond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</si>
  <si>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</si>
  <si>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</si>
  <si>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</si>
  <si>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</si>
  <si>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</si>
  <si>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</si>
  <si>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</si>
  <si>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</si>
  <si>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pravednu tranziciju</t>
  </si>
  <si>
    <t>Fond za unutarnju sigurnost</t>
  </si>
  <si>
    <t>Fond za integrirano upravljanje granicama</t>
  </si>
  <si>
    <t>22371 VELEUČILIŠTE U KRIŽEVCIMA</t>
  </si>
  <si>
    <t>21.10.2025.</t>
  </si>
  <si>
    <t>Marina Topalović</t>
  </si>
  <si>
    <t>racunovodstvo@vguk.hr</t>
  </si>
  <si>
    <t>67111-11</t>
  </si>
  <si>
    <t>66141-31</t>
  </si>
  <si>
    <t>66151-31</t>
  </si>
  <si>
    <t>65264-43</t>
  </si>
  <si>
    <t>63931-51000</t>
  </si>
  <si>
    <t>43335 AGENCIJA ZA MOBILNOST I PROGRAME EUROPSKE UNIJE</t>
  </si>
  <si>
    <t>63911-5011</t>
  </si>
  <si>
    <t>1079 MINISTARSTVO POLJOPRIVREDE, ŠUMARSTVA I RIBARSTVA</t>
  </si>
  <si>
    <t>63931-565</t>
  </si>
  <si>
    <t>63111-563</t>
  </si>
  <si>
    <t>63814-561</t>
  </si>
  <si>
    <t>erasmus2023-hr01-ka171hed000148820</t>
  </si>
  <si>
    <t>NBBG</t>
  </si>
  <si>
    <t>STEM CRVENI KRIŽ KRIŽEVCI</t>
  </si>
  <si>
    <t>MINISTARSTVO POLJOPRIVREDE</t>
  </si>
  <si>
    <t>AMPEU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</si>
</sst>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color rgb="FF000000"/>
      <name val="Open Sans"/>
      <family val="2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7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43" fontId="21" fillId="0" borderId="0" applyFont="0" applyFill="0" applyBorder="0" applyAlignment="0" applyProtection="0"/>
    <xf numFmtId="0" fontId="103" fillId="0" borderId="0"/>
    <xf numFmtId="0" fontId="22" fillId="21" borderId="0"/>
  </cellStyleXfs>
  <cellXfs count="335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3" fontId="22" fillId="0" borderId="1" xfId="16" applyNumberFormat="1" applyFont="1" applyProtection="1">
      <alignment horizontal="righ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7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Comma 2 2" xfId="144" xr:uid="{38833A72-C9A9-4AC2-B516-77658FE9EA0B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2" xfId="146" xr:uid="{1BE9A087-EA80-4D0B-9ED4-B63AA3CFFBF1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 6 2" xfId="145" xr:uid="{8363B6F0-1493-4979-B940-0DA1692ACFC2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10" zoomScaleNormal="100" workbookViewId="0">
      <selection activeCell="D18" sqref="D18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180</v>
      </c>
      <c r="C1" s="311" t="s">
        <v>3185</v>
      </c>
      <c r="D1" s="312"/>
      <c r="E1" s="312"/>
      <c r="F1" s="312"/>
      <c r="G1" s="313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14" t="s">
        <v>3186</v>
      </c>
      <c r="D2" s="315"/>
      <c r="E2" s="315"/>
      <c r="F2" s="315"/>
      <c r="G2" s="316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14" t="s">
        <v>3187</v>
      </c>
      <c r="D3" s="315"/>
      <c r="E3" s="315"/>
      <c r="F3" s="315"/>
      <c r="G3" s="316"/>
      <c r="H3" s="45"/>
      <c r="I3" s="45"/>
      <c r="J3" s="45"/>
      <c r="K3" s="45"/>
      <c r="L3" s="45"/>
      <c r="M3" s="47" t="s">
        <v>183</v>
      </c>
      <c r="N3" s="47" t="s">
        <v>504</v>
      </c>
      <c r="O3" s="47" t="s">
        <v>184</v>
      </c>
      <c r="P3" s="47" t="s">
        <v>185</v>
      </c>
      <c r="Q3" s="47" t="s">
        <v>186</v>
      </c>
      <c r="R3" s="47" t="s">
        <v>187</v>
      </c>
      <c r="S3" s="47" t="s">
        <v>188</v>
      </c>
      <c r="T3" s="47" t="s">
        <v>189</v>
      </c>
      <c r="U3" s="47" t="s">
        <v>190</v>
      </c>
      <c r="V3" s="47" t="s">
        <v>502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14">
        <v>48617958</v>
      </c>
      <c r="D4" s="315"/>
      <c r="E4" s="315"/>
      <c r="F4" s="315"/>
      <c r="G4" s="316"/>
      <c r="H4" s="45"/>
      <c r="I4" s="45"/>
      <c r="J4" s="45"/>
      <c r="K4" s="45"/>
      <c r="L4" s="45"/>
      <c r="M4" s="44">
        <v>0</v>
      </c>
      <c r="N4" s="44" t="s">
        <v>505</v>
      </c>
      <c r="V4" s="44" t="s">
        <v>523</v>
      </c>
      <c r="W4" s="44" t="s">
        <v>523</v>
      </c>
      <c r="X4" s="45"/>
      <c r="Y4" s="45"/>
      <c r="Z4" s="45"/>
      <c r="AA4" s="45"/>
      <c r="AB4" s="45"/>
    </row>
    <row r="5" spans="1:28" ht="16.5" thickBot="1">
      <c r="A5" s="49"/>
      <c r="B5" s="183" t="s">
        <v>179</v>
      </c>
      <c r="C5" s="314" t="s">
        <v>3188</v>
      </c>
      <c r="D5" s="315"/>
      <c r="E5" s="315"/>
      <c r="F5" s="315"/>
      <c r="G5" s="316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2106</v>
      </c>
      <c r="Q5" s="94"/>
      <c r="R5" s="95" t="s">
        <v>191</v>
      </c>
      <c r="S5" s="93" t="s">
        <v>192</v>
      </c>
      <c r="T5" s="91">
        <v>3271030</v>
      </c>
      <c r="U5" s="87" t="s">
        <v>818</v>
      </c>
      <c r="V5" s="88" t="s">
        <v>739</v>
      </c>
      <c r="W5" s="89" t="s">
        <v>553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2366</v>
      </c>
      <c r="Q6" s="94" t="s">
        <v>300</v>
      </c>
      <c r="R6" s="95" t="s">
        <v>314</v>
      </c>
      <c r="S6" s="93" t="s">
        <v>192</v>
      </c>
      <c r="T6" s="91">
        <v>3276643</v>
      </c>
      <c r="U6" s="87" t="s">
        <v>315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09" t="s">
        <v>2911</v>
      </c>
      <c r="C7" s="309"/>
      <c r="D7" s="309"/>
      <c r="E7" s="310"/>
      <c r="F7" s="310"/>
      <c r="G7" s="310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357</v>
      </c>
      <c r="Q7" s="94" t="s">
        <v>300</v>
      </c>
      <c r="R7" s="95" t="s">
        <v>358</v>
      </c>
      <c r="S7" s="93" t="s">
        <v>192</v>
      </c>
      <c r="T7" s="91">
        <v>3270149</v>
      </c>
      <c r="U7" s="87" t="s">
        <v>359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2312</v>
      </c>
      <c r="Q8" s="94" t="s">
        <v>300</v>
      </c>
      <c r="R8" s="95" t="s">
        <v>319</v>
      </c>
      <c r="S8" s="93" t="s">
        <v>192</v>
      </c>
      <c r="T8" s="91">
        <v>3250270</v>
      </c>
      <c r="U8" s="87" t="s">
        <v>320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09" t="s">
        <v>1768</v>
      </c>
      <c r="C9" s="309"/>
      <c r="D9" s="309"/>
      <c r="E9" s="310"/>
      <c r="F9" s="310"/>
      <c r="G9" s="310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2306</v>
      </c>
      <c r="Q9" s="94" t="s">
        <v>300</v>
      </c>
      <c r="R9" s="95" t="s">
        <v>365</v>
      </c>
      <c r="S9" s="93" t="s">
        <v>192</v>
      </c>
      <c r="T9" s="91">
        <v>3207064</v>
      </c>
      <c r="U9" s="87" t="s">
        <v>366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2384</v>
      </c>
      <c r="Q10" s="94" t="s">
        <v>300</v>
      </c>
      <c r="R10" s="95" t="s">
        <v>324</v>
      </c>
      <c r="S10" s="93" t="s">
        <v>192</v>
      </c>
      <c r="T10" s="91">
        <v>3260771</v>
      </c>
      <c r="U10" s="87" t="s">
        <v>325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09" t="s">
        <v>2075</v>
      </c>
      <c r="C11" s="309"/>
      <c r="D11" s="309"/>
      <c r="E11" s="310"/>
      <c r="F11" s="310"/>
      <c r="G11" s="310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2360</v>
      </c>
      <c r="Q11" s="94" t="s">
        <v>300</v>
      </c>
      <c r="R11" s="95" t="s">
        <v>326</v>
      </c>
      <c r="S11" s="93" t="s">
        <v>192</v>
      </c>
      <c r="T11" s="91">
        <v>3276546</v>
      </c>
      <c r="U11" s="87" t="s">
        <v>327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1893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2408</v>
      </c>
      <c r="Q12" s="94" t="s">
        <v>300</v>
      </c>
      <c r="R12" s="95" t="s">
        <v>339</v>
      </c>
      <c r="S12" s="93" t="s">
        <v>192</v>
      </c>
      <c r="T12" s="91">
        <v>3227120</v>
      </c>
      <c r="U12" s="87" t="s">
        <v>340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2923</v>
      </c>
      <c r="D13" s="51" t="s">
        <v>2924</v>
      </c>
      <c r="E13" s="51" t="s">
        <v>2925</v>
      </c>
      <c r="F13" s="51" t="s">
        <v>2074</v>
      </c>
      <c r="G13" s="51" t="s">
        <v>2926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2912</v>
      </c>
      <c r="Q13" s="94" t="s">
        <v>300</v>
      </c>
      <c r="R13" s="95" t="s">
        <v>360</v>
      </c>
      <c r="S13" s="93" t="s">
        <v>192</v>
      </c>
      <c r="T13" s="91">
        <v>3207102</v>
      </c>
      <c r="U13" s="87" t="s">
        <v>356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2529532</v>
      </c>
      <c r="D14" s="230">
        <v>2491879</v>
      </c>
      <c r="E14" s="56">
        <f>'A.1 PRIHODI I RASHODI EK'!F11</f>
        <v>2635967</v>
      </c>
      <c r="F14" s="56">
        <f>'A.1 PRIHODI I RASHODI EK'!G11</f>
        <v>2660403</v>
      </c>
      <c r="G14" s="56">
        <f>'A.1 PRIHODI I RASHODI EK'!H11</f>
        <v>2559128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333</v>
      </c>
      <c r="Q14" s="94" t="s">
        <v>300</v>
      </c>
      <c r="R14" s="95" t="s">
        <v>804</v>
      </c>
      <c r="S14" s="93" t="s">
        <v>192</v>
      </c>
      <c r="T14" s="91">
        <v>3204987</v>
      </c>
      <c r="U14" s="87" t="s">
        <v>334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/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2358</v>
      </c>
      <c r="Q15" s="94" t="s">
        <v>300</v>
      </c>
      <c r="R15" s="95" t="s">
        <v>308</v>
      </c>
      <c r="S15" s="93" t="s">
        <v>192</v>
      </c>
      <c r="T15" s="91">
        <v>3204952</v>
      </c>
      <c r="U15" s="87" t="s">
        <v>309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2529532</v>
      </c>
      <c r="D16" s="53">
        <f>SUM(D14:D15)</f>
        <v>2491879</v>
      </c>
      <c r="E16" s="53">
        <f>SUM(E14:E15)</f>
        <v>2635967</v>
      </c>
      <c r="F16" s="53">
        <f>+F14+F15</f>
        <v>2660403</v>
      </c>
      <c r="G16" s="53">
        <f>+G14+G15</f>
        <v>2559128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2913</v>
      </c>
      <c r="Q16" s="94" t="s">
        <v>300</v>
      </c>
      <c r="R16" s="95" t="s">
        <v>362</v>
      </c>
      <c r="S16" s="93" t="s">
        <v>192</v>
      </c>
      <c r="T16" s="91">
        <v>3204995</v>
      </c>
      <c r="U16" s="87" t="s">
        <v>363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2416971</v>
      </c>
      <c r="D17" s="227">
        <v>2491879</v>
      </c>
      <c r="E17" s="61">
        <f>'A.1 PRIHODI I RASHODI EK'!F27</f>
        <v>2630454</v>
      </c>
      <c r="F17" s="61">
        <f>'A.1 PRIHODI I RASHODI EK'!G27</f>
        <v>2651285</v>
      </c>
      <c r="G17" s="61">
        <f>'A.1 PRIHODI I RASHODI EK'!H27</f>
        <v>2558628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2352</v>
      </c>
      <c r="Q17" s="94" t="s">
        <v>300</v>
      </c>
      <c r="R17" s="95" t="s">
        <v>346</v>
      </c>
      <c r="S17" s="93" t="s">
        <v>192</v>
      </c>
      <c r="T17" s="91">
        <v>3270211</v>
      </c>
      <c r="U17" s="87" t="s">
        <v>347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80165</v>
      </c>
      <c r="D18" s="227"/>
      <c r="E18" s="61">
        <f>'A.1 PRIHODI I RASHODI EK'!F35</f>
        <v>203213</v>
      </c>
      <c r="F18" s="61">
        <f>'A.1 PRIHODI I RASHODI EK'!G35</f>
        <v>9118</v>
      </c>
      <c r="G18" s="61">
        <f>'A.1 PRIHODI I RASHODI EK'!H35</f>
        <v>500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2914</v>
      </c>
      <c r="Q18" s="94" t="s">
        <v>300</v>
      </c>
      <c r="R18" s="95" t="s">
        <v>302</v>
      </c>
      <c r="S18" s="93" t="s">
        <v>192</v>
      </c>
      <c r="T18" s="91">
        <v>3281485</v>
      </c>
      <c r="U18" s="87" t="s">
        <v>364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2497136</v>
      </c>
      <c r="D19" s="60">
        <f>SUM(D17:D18)</f>
        <v>2491879</v>
      </c>
      <c r="E19" s="60">
        <f>SUM(E17:E18)</f>
        <v>2833667</v>
      </c>
      <c r="F19" s="60">
        <f>+F17+F18</f>
        <v>2660403</v>
      </c>
      <c r="G19" s="60">
        <f>+G17+G18</f>
        <v>2559128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321</v>
      </c>
      <c r="Q19" s="94" t="s">
        <v>300</v>
      </c>
      <c r="R19" s="95" t="s">
        <v>322</v>
      </c>
      <c r="S19" s="93" t="s">
        <v>192</v>
      </c>
      <c r="T19" s="91">
        <v>3270262</v>
      </c>
      <c r="U19" s="87" t="s">
        <v>323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32396</v>
      </c>
      <c r="D20" s="53">
        <f>+D16-D19</f>
        <v>0</v>
      </c>
      <c r="E20" s="53">
        <f>+E16-E19</f>
        <v>-197700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353</v>
      </c>
      <c r="Q20" s="94" t="s">
        <v>300</v>
      </c>
      <c r="R20" s="95" t="s">
        <v>354</v>
      </c>
      <c r="S20" s="93" t="s">
        <v>192</v>
      </c>
      <c r="T20" s="91">
        <v>3225909</v>
      </c>
      <c r="U20" s="87" t="s">
        <v>355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07"/>
      <c r="C21" s="307"/>
      <c r="D21" s="307"/>
      <c r="E21" s="308"/>
      <c r="F21" s="308"/>
      <c r="G21" s="308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2915</v>
      </c>
      <c r="Q21" s="94" t="s">
        <v>300</v>
      </c>
      <c r="R21" s="95" t="s">
        <v>302</v>
      </c>
      <c r="S21" s="93" t="s">
        <v>192</v>
      </c>
      <c r="T21" s="91">
        <v>3283097</v>
      </c>
      <c r="U21" s="87" t="s">
        <v>303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09" t="s">
        <v>2076</v>
      </c>
      <c r="C22" s="309"/>
      <c r="D22" s="309"/>
      <c r="E22" s="310"/>
      <c r="F22" s="310"/>
      <c r="G22" s="310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312</v>
      </c>
      <c r="Q22" s="94" t="s">
        <v>300</v>
      </c>
      <c r="R22" s="95" t="s">
        <v>800</v>
      </c>
      <c r="S22" s="93" t="s">
        <v>192</v>
      </c>
      <c r="T22" s="91">
        <v>3272079</v>
      </c>
      <c r="U22" s="87" t="s">
        <v>313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1893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2916</v>
      </c>
      <c r="Q23" s="94" t="s">
        <v>300</v>
      </c>
      <c r="R23" s="95" t="s">
        <v>367</v>
      </c>
      <c r="S23" s="93" t="s">
        <v>192</v>
      </c>
      <c r="T23" s="91">
        <v>1422545</v>
      </c>
      <c r="U23" s="87" t="s">
        <v>368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2923</v>
      </c>
      <c r="D24" s="51" t="s">
        <v>2924</v>
      </c>
      <c r="E24" s="51" t="s">
        <v>2925</v>
      </c>
      <c r="F24" s="51" t="s">
        <v>2074</v>
      </c>
      <c r="G24" s="51" t="s">
        <v>2926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330</v>
      </c>
      <c r="Q24" s="94" t="s">
        <v>300</v>
      </c>
      <c r="R24" s="95" t="s">
        <v>331</v>
      </c>
      <c r="S24" s="93" t="s">
        <v>192</v>
      </c>
      <c r="T24" s="91">
        <v>3254852</v>
      </c>
      <c r="U24" s="87" t="s">
        <v>332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2318</v>
      </c>
      <c r="Q25" s="94" t="s">
        <v>300</v>
      </c>
      <c r="R25" s="95" t="s">
        <v>310</v>
      </c>
      <c r="S25" s="93" t="s">
        <v>192</v>
      </c>
      <c r="T25" s="91">
        <v>3219780</v>
      </c>
      <c r="U25" s="87" t="s">
        <v>311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2403</v>
      </c>
      <c r="Q26" s="94" t="s">
        <v>300</v>
      </c>
      <c r="R26" s="95" t="s">
        <v>304</v>
      </c>
      <c r="S26" s="93" t="s">
        <v>192</v>
      </c>
      <c r="T26" s="91">
        <v>3205029</v>
      </c>
      <c r="U26" s="87" t="s">
        <v>305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2023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2399</v>
      </c>
      <c r="Q27" s="94" t="s">
        <v>300</v>
      </c>
      <c r="R27" s="95" t="s">
        <v>306</v>
      </c>
      <c r="S27" s="93" t="s">
        <v>192</v>
      </c>
      <c r="T27" s="91">
        <v>3207919</v>
      </c>
      <c r="U27" s="87" t="s">
        <v>307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1766</v>
      </c>
      <c r="C28" s="227"/>
      <c r="D28" s="227"/>
      <c r="E28" s="61">
        <f>+'Unos prijenosa'!D5</f>
        <v>197700</v>
      </c>
      <c r="F28" s="61">
        <f>+'Unos prijenosa'!D13</f>
        <v>0</v>
      </c>
      <c r="G28" s="61">
        <f>+'Unos prijenosa'!D21</f>
        <v>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351</v>
      </c>
      <c r="Q28" s="94" t="s">
        <v>300</v>
      </c>
      <c r="R28" s="95" t="s">
        <v>806</v>
      </c>
      <c r="S28" s="93" t="s">
        <v>192</v>
      </c>
      <c r="T28" s="91">
        <v>3205002</v>
      </c>
      <c r="U28" s="87" t="s">
        <v>352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2024</v>
      </c>
      <c r="C29" s="228"/>
      <c r="D29" s="228"/>
      <c r="E29" s="64">
        <f>+'Unos prijenosa'!D7</f>
        <v>0</v>
      </c>
      <c r="F29" s="64">
        <f>+'Unos prijenosa'!D15</f>
        <v>0</v>
      </c>
      <c r="G29" s="65">
        <f>+'Unos prijenosa'!D23</f>
        <v>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2339</v>
      </c>
      <c r="Q29" s="94" t="s">
        <v>300</v>
      </c>
      <c r="R29" s="95" t="s">
        <v>344</v>
      </c>
      <c r="S29" s="93" t="s">
        <v>192</v>
      </c>
      <c r="T29" s="91">
        <v>3274080</v>
      </c>
      <c r="U29" s="87" t="s">
        <v>345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0</v>
      </c>
      <c r="D30" s="60">
        <f>+D27+D28+D29</f>
        <v>0</v>
      </c>
      <c r="E30" s="60">
        <f>+E27+E28+E29</f>
        <v>197700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2310</v>
      </c>
      <c r="Q30" s="94" t="s">
        <v>300</v>
      </c>
      <c r="R30" s="95" t="s">
        <v>328</v>
      </c>
      <c r="S30" s="93" t="s">
        <v>192</v>
      </c>
      <c r="T30" s="91">
        <v>3205037</v>
      </c>
      <c r="U30" s="87" t="s">
        <v>329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07"/>
      <c r="C31" s="307"/>
      <c r="D31" s="307"/>
      <c r="E31" s="308"/>
      <c r="F31" s="308"/>
      <c r="G31" s="308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2347</v>
      </c>
      <c r="Q31" s="94" t="s">
        <v>300</v>
      </c>
      <c r="R31" s="95" t="s">
        <v>369</v>
      </c>
      <c r="S31" s="93" t="s">
        <v>192</v>
      </c>
      <c r="T31" s="91">
        <v>3225755</v>
      </c>
      <c r="U31" s="87" t="s">
        <v>370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1767</v>
      </c>
      <c r="C32" s="69">
        <f>+C20+C30</f>
        <v>32396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2302</v>
      </c>
      <c r="Q32" s="94" t="s">
        <v>300</v>
      </c>
      <c r="R32" s="95" t="s">
        <v>360</v>
      </c>
      <c r="S32" s="93" t="s">
        <v>192</v>
      </c>
      <c r="T32" s="91">
        <v>3207005</v>
      </c>
      <c r="U32" s="87" t="s">
        <v>361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2297</v>
      </c>
      <c r="Q33" s="94" t="s">
        <v>300</v>
      </c>
      <c r="R33" s="95" t="s">
        <v>371</v>
      </c>
      <c r="S33" s="93" t="s">
        <v>337</v>
      </c>
      <c r="T33" s="91">
        <v>3006107</v>
      </c>
      <c r="U33" s="87" t="s">
        <v>372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348</v>
      </c>
      <c r="Q34" s="94" t="s">
        <v>300</v>
      </c>
      <c r="R34" s="95" t="s">
        <v>349</v>
      </c>
      <c r="S34" s="93" t="s">
        <v>805</v>
      </c>
      <c r="T34" s="91">
        <v>3313786</v>
      </c>
      <c r="U34" s="87" t="s">
        <v>350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341</v>
      </c>
      <c r="Q35" s="94" t="s">
        <v>300</v>
      </c>
      <c r="R35" s="95" t="s">
        <v>342</v>
      </c>
      <c r="S35" s="93" t="s">
        <v>192</v>
      </c>
      <c r="T35" s="91">
        <v>3219763</v>
      </c>
      <c r="U35" s="87" t="s">
        <v>343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335</v>
      </c>
      <c r="Q36" s="94" t="s">
        <v>300</v>
      </c>
      <c r="R36" s="95" t="s">
        <v>336</v>
      </c>
      <c r="S36" s="93" t="s">
        <v>337</v>
      </c>
      <c r="T36" s="91">
        <v>3042316</v>
      </c>
      <c r="U36" s="87" t="s">
        <v>338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2917</v>
      </c>
      <c r="Q37" s="94" t="s">
        <v>300</v>
      </c>
      <c r="R37" s="95" t="s">
        <v>318</v>
      </c>
      <c r="S37" s="93" t="s">
        <v>192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261</v>
      </c>
      <c r="Q38" s="94" t="s">
        <v>235</v>
      </c>
      <c r="R38" s="95" t="s">
        <v>262</v>
      </c>
      <c r="S38" s="93" t="s">
        <v>237</v>
      </c>
      <c r="T38" s="91">
        <v>3334317</v>
      </c>
      <c r="U38" s="87" t="s">
        <v>263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795</v>
      </c>
      <c r="Q39" s="94" t="s">
        <v>235</v>
      </c>
      <c r="R39" s="95" t="s">
        <v>249</v>
      </c>
      <c r="S39" s="93" t="s">
        <v>237</v>
      </c>
      <c r="T39" s="91">
        <v>3395855</v>
      </c>
      <c r="U39" s="87" t="s">
        <v>250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2308</v>
      </c>
      <c r="Q40" s="94" t="s">
        <v>235</v>
      </c>
      <c r="R40" s="95" t="s">
        <v>241</v>
      </c>
      <c r="S40" s="93" t="s">
        <v>237</v>
      </c>
      <c r="T40" s="91">
        <v>3328627</v>
      </c>
      <c r="U40" s="87" t="s">
        <v>242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2918</v>
      </c>
      <c r="Q41" s="94" t="s">
        <v>235</v>
      </c>
      <c r="R41" s="95" t="s">
        <v>243</v>
      </c>
      <c r="S41" s="93" t="s">
        <v>244</v>
      </c>
      <c r="T41" s="91">
        <v>3091732</v>
      </c>
      <c r="U41" s="87" t="s">
        <v>245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2320</v>
      </c>
      <c r="Q42" s="94" t="s">
        <v>235</v>
      </c>
      <c r="R42" s="95" t="s">
        <v>256</v>
      </c>
      <c r="S42" s="93" t="s">
        <v>237</v>
      </c>
      <c r="T42" s="91">
        <v>3328562</v>
      </c>
      <c r="U42" s="87" t="s">
        <v>257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251</v>
      </c>
      <c r="Q43" s="94" t="s">
        <v>235</v>
      </c>
      <c r="R43" s="95" t="s">
        <v>252</v>
      </c>
      <c r="S43" s="93" t="s">
        <v>237</v>
      </c>
      <c r="T43" s="91">
        <v>3328554</v>
      </c>
      <c r="U43" s="87" t="s">
        <v>253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2349</v>
      </c>
      <c r="Q44" s="94" t="s">
        <v>193</v>
      </c>
      <c r="R44" s="95" t="s">
        <v>791</v>
      </c>
      <c r="S44" s="93" t="s">
        <v>195</v>
      </c>
      <c r="T44" s="91">
        <v>3397335</v>
      </c>
      <c r="U44" s="87" t="s">
        <v>205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2371</v>
      </c>
      <c r="Q45" s="94" t="s">
        <v>193</v>
      </c>
      <c r="R45" s="95" t="s">
        <v>208</v>
      </c>
      <c r="S45" s="93" t="s">
        <v>195</v>
      </c>
      <c r="T45" s="91">
        <v>3058212</v>
      </c>
      <c r="U45" s="87" t="s">
        <v>209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2331</v>
      </c>
      <c r="Q46" s="94" t="s">
        <v>193</v>
      </c>
      <c r="R46" s="95" t="s">
        <v>821</v>
      </c>
      <c r="S46" s="93" t="s">
        <v>195</v>
      </c>
      <c r="T46" s="91">
        <v>3058204</v>
      </c>
      <c r="U46" s="87" t="s">
        <v>212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2293</v>
      </c>
      <c r="Q47" s="94" t="s">
        <v>193</v>
      </c>
      <c r="R47" s="95" t="s">
        <v>197</v>
      </c>
      <c r="S47" s="93" t="s">
        <v>195</v>
      </c>
      <c r="T47" s="91">
        <v>3021645</v>
      </c>
      <c r="U47" s="87" t="s">
        <v>198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2336</v>
      </c>
      <c r="Q48" s="94" t="s">
        <v>193</v>
      </c>
      <c r="R48" s="95" t="s">
        <v>210</v>
      </c>
      <c r="S48" s="93" t="s">
        <v>195</v>
      </c>
      <c r="T48" s="91">
        <v>3014193</v>
      </c>
      <c r="U48" s="87" t="s">
        <v>211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2405</v>
      </c>
      <c r="Q49" s="94" t="s">
        <v>193</v>
      </c>
      <c r="R49" s="95" t="s">
        <v>199</v>
      </c>
      <c r="S49" s="93" t="s">
        <v>195</v>
      </c>
      <c r="T49" s="91">
        <v>3392589</v>
      </c>
      <c r="U49" s="87" t="s">
        <v>200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2329</v>
      </c>
      <c r="Q50" s="94" t="s">
        <v>193</v>
      </c>
      <c r="R50" s="95" t="s">
        <v>201</v>
      </c>
      <c r="S50" s="93" t="s">
        <v>195</v>
      </c>
      <c r="T50" s="91">
        <v>3014185</v>
      </c>
      <c r="U50" s="87" t="s">
        <v>202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2380</v>
      </c>
      <c r="Q51" s="94" t="s">
        <v>269</v>
      </c>
      <c r="R51" s="95" t="s">
        <v>275</v>
      </c>
      <c r="S51" s="93" t="s">
        <v>270</v>
      </c>
      <c r="T51" s="91">
        <v>3118339</v>
      </c>
      <c r="U51" s="87" t="s">
        <v>276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279</v>
      </c>
      <c r="Q52" s="94" t="s">
        <v>269</v>
      </c>
      <c r="R52" s="95" t="s">
        <v>280</v>
      </c>
      <c r="S52" s="93" t="s">
        <v>270</v>
      </c>
      <c r="T52" s="91">
        <v>3149463</v>
      </c>
      <c r="U52" s="87" t="s">
        <v>281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282</v>
      </c>
      <c r="Q53" s="94" t="s">
        <v>269</v>
      </c>
      <c r="R53" s="95" t="s">
        <v>796</v>
      </c>
      <c r="S53" s="93" t="s">
        <v>270</v>
      </c>
      <c r="T53" s="91">
        <v>3119068</v>
      </c>
      <c r="U53" s="87" t="s">
        <v>283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272</v>
      </c>
      <c r="Q54" s="94" t="s">
        <v>269</v>
      </c>
      <c r="R54" s="95" t="s">
        <v>273</v>
      </c>
      <c r="S54" s="93" t="s">
        <v>270</v>
      </c>
      <c r="T54" s="91">
        <v>3119076</v>
      </c>
      <c r="U54" s="87" t="s">
        <v>274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2341</v>
      </c>
      <c r="Q55" s="94" t="s">
        <v>269</v>
      </c>
      <c r="R55" s="95" t="s">
        <v>292</v>
      </c>
      <c r="S55" s="93" t="s">
        <v>270</v>
      </c>
      <c r="T55" s="91">
        <v>3118347</v>
      </c>
      <c r="U55" s="87" t="s">
        <v>293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2413</v>
      </c>
      <c r="Q56" s="94" t="s">
        <v>269</v>
      </c>
      <c r="R56" s="95" t="s">
        <v>798</v>
      </c>
      <c r="S56" s="93" t="s">
        <v>270</v>
      </c>
      <c r="T56" s="91">
        <v>3199622</v>
      </c>
      <c r="U56" s="87" t="s">
        <v>294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300</v>
      </c>
      <c r="Q57" s="94" t="s">
        <v>300</v>
      </c>
      <c r="R57" s="95" t="s">
        <v>354</v>
      </c>
      <c r="S57" s="93" t="s">
        <v>192</v>
      </c>
      <c r="T57" s="91">
        <v>3211592</v>
      </c>
      <c r="U57" s="87" t="s">
        <v>301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235</v>
      </c>
      <c r="Q58" s="94" t="s">
        <v>235</v>
      </c>
      <c r="R58" s="95" t="s">
        <v>236</v>
      </c>
      <c r="S58" s="93" t="s">
        <v>237</v>
      </c>
      <c r="T58" s="91">
        <v>3337413</v>
      </c>
      <c r="U58" s="87" t="s">
        <v>238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2356</v>
      </c>
      <c r="Q59" s="94" t="s">
        <v>193</v>
      </c>
      <c r="R59" s="95" t="s">
        <v>194</v>
      </c>
      <c r="S59" s="93" t="s">
        <v>195</v>
      </c>
      <c r="T59" s="91">
        <v>3049779</v>
      </c>
      <c r="U59" s="87" t="s">
        <v>196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269</v>
      </c>
      <c r="Q60" s="94" t="s">
        <v>269</v>
      </c>
      <c r="R60" s="95" t="s">
        <v>277</v>
      </c>
      <c r="S60" s="93" t="s">
        <v>270</v>
      </c>
      <c r="T60" s="91">
        <v>3129306</v>
      </c>
      <c r="U60" s="87" t="s">
        <v>271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258</v>
      </c>
      <c r="Q61" s="94" t="s">
        <v>235</v>
      </c>
      <c r="R61" s="95" t="s">
        <v>259</v>
      </c>
      <c r="S61" s="93" t="s">
        <v>237</v>
      </c>
      <c r="T61" s="91">
        <v>3328686</v>
      </c>
      <c r="U61" s="87" t="s">
        <v>260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2363</v>
      </c>
      <c r="Q62" s="94" t="s">
        <v>193</v>
      </c>
      <c r="R62" s="95" t="s">
        <v>203</v>
      </c>
      <c r="S62" s="93" t="s">
        <v>195</v>
      </c>
      <c r="T62" s="91">
        <v>3014347</v>
      </c>
      <c r="U62" s="87" t="s">
        <v>204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295</v>
      </c>
      <c r="Q63" s="94" t="s">
        <v>269</v>
      </c>
      <c r="R63" s="95" t="s">
        <v>296</v>
      </c>
      <c r="S63" s="93" t="s">
        <v>270</v>
      </c>
      <c r="T63" s="91">
        <v>3118436</v>
      </c>
      <c r="U63" s="87" t="s">
        <v>297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2066</v>
      </c>
      <c r="Q64" s="94" t="s">
        <v>232</v>
      </c>
      <c r="R64" s="95"/>
      <c r="S64" s="93"/>
      <c r="T64" s="91" t="s">
        <v>2067</v>
      </c>
      <c r="U64" s="87" t="s">
        <v>2068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459</v>
      </c>
      <c r="Q65" s="94" t="s">
        <v>2069</v>
      </c>
      <c r="R65" s="95" t="s">
        <v>813</v>
      </c>
      <c r="S65" s="93" t="s">
        <v>270</v>
      </c>
      <c r="T65" s="91">
        <v>3118355</v>
      </c>
      <c r="U65" s="87" t="s">
        <v>460</v>
      </c>
      <c r="V65" s="88" t="s">
        <v>522</v>
      </c>
      <c r="W65" s="89" t="s">
        <v>413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1305</v>
      </c>
      <c r="Q66" s="94" t="s">
        <v>2069</v>
      </c>
      <c r="R66" s="95" t="s">
        <v>414</v>
      </c>
      <c r="S66" s="93" t="s">
        <v>192</v>
      </c>
      <c r="T66" s="91">
        <v>3219925</v>
      </c>
      <c r="U66" s="87" t="s">
        <v>415</v>
      </c>
      <c r="V66" s="88" t="s">
        <v>522</v>
      </c>
      <c r="W66" s="89" t="s">
        <v>413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416</v>
      </c>
      <c r="Q67" s="94" t="s">
        <v>2069</v>
      </c>
      <c r="R67" s="95" t="s">
        <v>417</v>
      </c>
      <c r="S67" s="93" t="s">
        <v>192</v>
      </c>
      <c r="T67" s="91">
        <v>3207153</v>
      </c>
      <c r="U67" s="87" t="s">
        <v>418</v>
      </c>
      <c r="V67" s="88" t="s">
        <v>522</v>
      </c>
      <c r="W67" s="89" t="s">
        <v>413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465</v>
      </c>
      <c r="Q68" s="94" t="s">
        <v>2069</v>
      </c>
      <c r="R68" s="95" t="s">
        <v>466</v>
      </c>
      <c r="S68" s="93" t="s">
        <v>192</v>
      </c>
      <c r="T68" s="91">
        <v>1339958</v>
      </c>
      <c r="U68" s="87" t="s">
        <v>467</v>
      </c>
      <c r="V68" s="88" t="s">
        <v>522</v>
      </c>
      <c r="W68" s="89" t="s">
        <v>413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451</v>
      </c>
      <c r="Q69" s="94" t="s">
        <v>2069</v>
      </c>
      <c r="R69" s="95" t="s">
        <v>452</v>
      </c>
      <c r="S69" s="93" t="s">
        <v>192</v>
      </c>
      <c r="T69" s="91">
        <v>3270475</v>
      </c>
      <c r="U69" s="87" t="s">
        <v>453</v>
      </c>
      <c r="V69" s="88" t="s">
        <v>522</v>
      </c>
      <c r="W69" s="89" t="s">
        <v>413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474</v>
      </c>
      <c r="Q70" s="94" t="s">
        <v>2069</v>
      </c>
      <c r="R70" s="95" t="s">
        <v>475</v>
      </c>
      <c r="S70" s="93" t="s">
        <v>476</v>
      </c>
      <c r="T70" s="91">
        <v>3115879</v>
      </c>
      <c r="U70" s="87" t="s">
        <v>477</v>
      </c>
      <c r="V70" s="88" t="s">
        <v>522</v>
      </c>
      <c r="W70" s="89" t="s">
        <v>413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438</v>
      </c>
      <c r="Q71" s="94" t="s">
        <v>2069</v>
      </c>
      <c r="R71" s="95" t="s">
        <v>424</v>
      </c>
      <c r="S71" s="93" t="s">
        <v>192</v>
      </c>
      <c r="T71" s="91">
        <v>3270424</v>
      </c>
      <c r="U71" s="87" t="s">
        <v>439</v>
      </c>
      <c r="V71" s="88" t="s">
        <v>522</v>
      </c>
      <c r="W71" s="89" t="s">
        <v>413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814</v>
      </c>
      <c r="Q72" s="94" t="s">
        <v>2069</v>
      </c>
      <c r="R72" s="95" t="s">
        <v>815</v>
      </c>
      <c r="S72" s="93" t="s">
        <v>195</v>
      </c>
      <c r="T72" s="91">
        <v>3058239</v>
      </c>
      <c r="U72" s="87" t="s">
        <v>816</v>
      </c>
      <c r="V72" s="88" t="s">
        <v>522</v>
      </c>
      <c r="W72" s="89" t="s">
        <v>413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456</v>
      </c>
      <c r="Q73" s="94" t="s">
        <v>2069</v>
      </c>
      <c r="R73" s="95" t="s">
        <v>457</v>
      </c>
      <c r="S73" s="93" t="s">
        <v>192</v>
      </c>
      <c r="T73" s="91">
        <v>3287572</v>
      </c>
      <c r="U73" s="87" t="s">
        <v>458</v>
      </c>
      <c r="V73" s="88" t="s">
        <v>522</v>
      </c>
      <c r="W73" s="89" t="s">
        <v>413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445</v>
      </c>
      <c r="Q74" s="94" t="s">
        <v>2069</v>
      </c>
      <c r="R74" s="95" t="s">
        <v>446</v>
      </c>
      <c r="S74" s="93" t="s">
        <v>270</v>
      </c>
      <c r="T74" s="91">
        <v>3140792</v>
      </c>
      <c r="U74" s="87" t="s">
        <v>447</v>
      </c>
      <c r="V74" s="88" t="s">
        <v>522</v>
      </c>
      <c r="W74" s="89" t="s">
        <v>413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423</v>
      </c>
      <c r="Q75" s="94" t="s">
        <v>2069</v>
      </c>
      <c r="R75" s="95" t="s">
        <v>424</v>
      </c>
      <c r="S75" s="93" t="s">
        <v>192</v>
      </c>
      <c r="T75" s="91">
        <v>3270289</v>
      </c>
      <c r="U75" s="87" t="s">
        <v>425</v>
      </c>
      <c r="V75" s="88" t="s">
        <v>522</v>
      </c>
      <c r="W75" s="89" t="s">
        <v>413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1306</v>
      </c>
      <c r="Q76" s="94" t="s">
        <v>2069</v>
      </c>
      <c r="R76" s="95" t="s">
        <v>431</v>
      </c>
      <c r="S76" s="93" t="s">
        <v>192</v>
      </c>
      <c r="T76" s="91">
        <v>3205118</v>
      </c>
      <c r="U76" s="87" t="s">
        <v>432</v>
      </c>
      <c r="V76" s="88" t="s">
        <v>522</v>
      </c>
      <c r="W76" s="89" t="s">
        <v>413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468</v>
      </c>
      <c r="Q77" s="94" t="s">
        <v>2069</v>
      </c>
      <c r="R77" s="95" t="s">
        <v>469</v>
      </c>
      <c r="S77" s="93" t="s">
        <v>192</v>
      </c>
      <c r="T77" s="91">
        <v>3208001</v>
      </c>
      <c r="U77" s="87" t="s">
        <v>470</v>
      </c>
      <c r="V77" s="88" t="s">
        <v>522</v>
      </c>
      <c r="W77" s="89" t="s">
        <v>413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461</v>
      </c>
      <c r="Q78" s="94" t="s">
        <v>2069</v>
      </c>
      <c r="R78" s="95" t="s">
        <v>462</v>
      </c>
      <c r="S78" s="93" t="s">
        <v>463</v>
      </c>
      <c r="T78" s="91">
        <v>3421031</v>
      </c>
      <c r="U78" s="87" t="s">
        <v>464</v>
      </c>
      <c r="V78" s="88" t="s">
        <v>522</v>
      </c>
      <c r="W78" s="89" t="s">
        <v>413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433</v>
      </c>
      <c r="Q79" s="94" t="s">
        <v>2069</v>
      </c>
      <c r="R79" s="95" t="s">
        <v>434</v>
      </c>
      <c r="S79" s="93" t="s">
        <v>192</v>
      </c>
      <c r="T79" s="91">
        <v>3724042</v>
      </c>
      <c r="U79" s="87" t="s">
        <v>435</v>
      </c>
      <c r="V79" s="88" t="s">
        <v>522</v>
      </c>
      <c r="W79" s="89" t="s">
        <v>413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436</v>
      </c>
      <c r="Q80" s="94" t="s">
        <v>2069</v>
      </c>
      <c r="R80" s="95" t="s">
        <v>811</v>
      </c>
      <c r="S80" s="93" t="s">
        <v>192</v>
      </c>
      <c r="T80" s="91">
        <v>3772047</v>
      </c>
      <c r="U80" s="87" t="s">
        <v>437</v>
      </c>
      <c r="V80" s="88" t="s">
        <v>522</v>
      </c>
      <c r="W80" s="89" t="s">
        <v>413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2438</v>
      </c>
      <c r="Q81" s="94" t="s">
        <v>2069</v>
      </c>
      <c r="R81" s="95" t="s">
        <v>421</v>
      </c>
      <c r="S81" s="93" t="s">
        <v>192</v>
      </c>
      <c r="T81" s="91">
        <v>3793028</v>
      </c>
      <c r="U81" s="87" t="s">
        <v>422</v>
      </c>
      <c r="V81" s="88" t="s">
        <v>522</v>
      </c>
      <c r="W81" s="89" t="s">
        <v>413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426</v>
      </c>
      <c r="Q82" s="94" t="s">
        <v>2069</v>
      </c>
      <c r="R82" s="95" t="s">
        <v>427</v>
      </c>
      <c r="S82" s="93" t="s">
        <v>192</v>
      </c>
      <c r="T82" s="91">
        <v>3817121</v>
      </c>
      <c r="U82" s="87" t="s">
        <v>428</v>
      </c>
      <c r="V82" s="88" t="s">
        <v>522</v>
      </c>
      <c r="W82" s="89" t="s">
        <v>413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429</v>
      </c>
      <c r="Q83" s="94" t="s">
        <v>2069</v>
      </c>
      <c r="R83" s="95" t="s">
        <v>427</v>
      </c>
      <c r="S83" s="93" t="s">
        <v>192</v>
      </c>
      <c r="T83" s="91">
        <v>3937658</v>
      </c>
      <c r="U83" s="87" t="s">
        <v>430</v>
      </c>
      <c r="V83" s="88" t="s">
        <v>522</v>
      </c>
      <c r="W83" s="89" t="s">
        <v>413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801</v>
      </c>
      <c r="Q84" s="94" t="s">
        <v>300</v>
      </c>
      <c r="R84" s="95" t="s">
        <v>316</v>
      </c>
      <c r="S84" s="93" t="s">
        <v>192</v>
      </c>
      <c r="T84" s="91">
        <v>1235664</v>
      </c>
      <c r="U84" s="87" t="s">
        <v>317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479</v>
      </c>
      <c r="Q85" s="94" t="s">
        <v>817</v>
      </c>
      <c r="R85" s="95" t="s">
        <v>480</v>
      </c>
      <c r="S85" s="93" t="s">
        <v>192</v>
      </c>
      <c r="T85" s="91">
        <v>3899772</v>
      </c>
      <c r="U85" s="87" t="s">
        <v>481</v>
      </c>
      <c r="V85" s="88" t="s">
        <v>817</v>
      </c>
      <c r="W85" s="89" t="s">
        <v>573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392</v>
      </c>
      <c r="Q86" s="94" t="s">
        <v>2070</v>
      </c>
      <c r="R86" s="95" t="s">
        <v>393</v>
      </c>
      <c r="S86" s="93" t="s">
        <v>394</v>
      </c>
      <c r="T86" s="91">
        <v>1286030</v>
      </c>
      <c r="U86" s="87" t="s">
        <v>395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442</v>
      </c>
      <c r="Q87" s="94" t="s">
        <v>2069</v>
      </c>
      <c r="R87" s="95" t="s">
        <v>443</v>
      </c>
      <c r="S87" s="93" t="s">
        <v>192</v>
      </c>
      <c r="T87" s="91">
        <v>1259571</v>
      </c>
      <c r="U87" s="87" t="s">
        <v>444</v>
      </c>
      <c r="V87" s="88" t="s">
        <v>522</v>
      </c>
      <c r="W87" s="89" t="s">
        <v>413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471</v>
      </c>
      <c r="Q88" s="94" t="s">
        <v>2069</v>
      </c>
      <c r="R88" s="95" t="s">
        <v>472</v>
      </c>
      <c r="S88" s="93" t="s">
        <v>192</v>
      </c>
      <c r="T88" s="91">
        <v>1259563</v>
      </c>
      <c r="U88" s="87" t="s">
        <v>473</v>
      </c>
      <c r="V88" s="88" t="s">
        <v>522</v>
      </c>
      <c r="W88" s="89" t="s">
        <v>413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482</v>
      </c>
      <c r="Q89" s="94" t="s">
        <v>2071</v>
      </c>
      <c r="R89" s="95" t="s">
        <v>483</v>
      </c>
      <c r="S89" s="93" t="s">
        <v>192</v>
      </c>
      <c r="T89" s="91">
        <v>3205363</v>
      </c>
      <c r="U89" s="87" t="s">
        <v>484</v>
      </c>
      <c r="V89" s="88" t="s">
        <v>503</v>
      </c>
      <c r="W89" s="89" t="s">
        <v>478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2461</v>
      </c>
      <c r="Q90" s="94" t="s">
        <v>2071</v>
      </c>
      <c r="R90" s="95" t="s">
        <v>485</v>
      </c>
      <c r="S90" s="93" t="s">
        <v>192</v>
      </c>
      <c r="T90" s="91">
        <v>1147820</v>
      </c>
      <c r="U90" s="87" t="s">
        <v>486</v>
      </c>
      <c r="V90" s="88" t="s">
        <v>503</v>
      </c>
      <c r="W90" s="89" t="s">
        <v>478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487</v>
      </c>
      <c r="Q91" s="94" t="s">
        <v>2071</v>
      </c>
      <c r="R91" s="95" t="s">
        <v>488</v>
      </c>
      <c r="S91" s="93" t="s">
        <v>192</v>
      </c>
      <c r="T91" s="91">
        <v>3211622</v>
      </c>
      <c r="U91" s="87" t="s">
        <v>489</v>
      </c>
      <c r="V91" s="88" t="s">
        <v>503</v>
      </c>
      <c r="W91" s="89" t="s">
        <v>478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2374</v>
      </c>
      <c r="Q92" s="94" t="s">
        <v>2070</v>
      </c>
      <c r="R92" s="95" t="s">
        <v>407</v>
      </c>
      <c r="S92" s="93" t="s">
        <v>408</v>
      </c>
      <c r="T92" s="91">
        <v>1411942</v>
      </c>
      <c r="U92" s="87" t="s">
        <v>409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378</v>
      </c>
      <c r="Q93" s="94" t="s">
        <v>2070</v>
      </c>
      <c r="R93" s="95" t="s">
        <v>379</v>
      </c>
      <c r="S93" s="93" t="s">
        <v>192</v>
      </c>
      <c r="T93" s="91">
        <v>1398270</v>
      </c>
      <c r="U93" s="87" t="s">
        <v>380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2919</v>
      </c>
      <c r="Q94" s="94" t="s">
        <v>269</v>
      </c>
      <c r="R94" s="95" t="s">
        <v>277</v>
      </c>
      <c r="S94" s="93" t="s">
        <v>270</v>
      </c>
      <c r="T94" s="91">
        <v>1413236</v>
      </c>
      <c r="U94" s="87" t="s">
        <v>278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287</v>
      </c>
      <c r="Q95" s="94" t="s">
        <v>269</v>
      </c>
      <c r="R95" s="95" t="s">
        <v>288</v>
      </c>
      <c r="S95" s="93" t="s">
        <v>270</v>
      </c>
      <c r="T95" s="91">
        <v>1315366</v>
      </c>
      <c r="U95" s="87" t="s">
        <v>289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290</v>
      </c>
      <c r="Q96" s="94" t="s">
        <v>269</v>
      </c>
      <c r="R96" s="95" t="s">
        <v>797</v>
      </c>
      <c r="S96" s="93" t="s">
        <v>270</v>
      </c>
      <c r="T96" s="91">
        <v>1406043</v>
      </c>
      <c r="U96" s="87" t="s">
        <v>291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2378</v>
      </c>
      <c r="Q97" s="94" t="s">
        <v>269</v>
      </c>
      <c r="R97" s="95" t="s">
        <v>298</v>
      </c>
      <c r="S97" s="93" t="s">
        <v>270</v>
      </c>
      <c r="T97" s="91">
        <v>1321358</v>
      </c>
      <c r="U97" s="87" t="s">
        <v>299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2345</v>
      </c>
      <c r="Q98" s="94" t="s">
        <v>193</v>
      </c>
      <c r="R98" s="95" t="s">
        <v>213</v>
      </c>
      <c r="S98" s="93" t="s">
        <v>195</v>
      </c>
      <c r="T98" s="91">
        <v>1404881</v>
      </c>
      <c r="U98" s="87" t="s">
        <v>214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397</v>
      </c>
      <c r="Q99" s="94" t="s">
        <v>2070</v>
      </c>
      <c r="R99" s="95" t="s">
        <v>398</v>
      </c>
      <c r="S99" s="93" t="s">
        <v>237</v>
      </c>
      <c r="T99" s="91">
        <v>1387332</v>
      </c>
      <c r="U99" s="87" t="s">
        <v>399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2446</v>
      </c>
      <c r="Q100" s="94" t="s">
        <v>2069</v>
      </c>
      <c r="R100" s="95" t="s">
        <v>440</v>
      </c>
      <c r="S100" s="93" t="s">
        <v>192</v>
      </c>
      <c r="T100" s="91">
        <v>3219518</v>
      </c>
      <c r="U100" s="87" t="s">
        <v>441</v>
      </c>
      <c r="V100" s="88" t="s">
        <v>522</v>
      </c>
      <c r="W100" s="89" t="s">
        <v>413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1304</v>
      </c>
      <c r="Q101" s="94" t="s">
        <v>235</v>
      </c>
      <c r="R101" s="95" t="s">
        <v>254</v>
      </c>
      <c r="S101" s="93" t="s">
        <v>237</v>
      </c>
      <c r="T101" s="91">
        <v>1580485</v>
      </c>
      <c r="U101" s="87" t="s">
        <v>255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454</v>
      </c>
      <c r="Q102" s="94" t="s">
        <v>2069</v>
      </c>
      <c r="R102" s="95" t="s">
        <v>812</v>
      </c>
      <c r="S102" s="93" t="s">
        <v>192</v>
      </c>
      <c r="T102" s="91">
        <v>3205177</v>
      </c>
      <c r="U102" s="87" t="s">
        <v>455</v>
      </c>
      <c r="V102" s="88" t="s">
        <v>522</v>
      </c>
      <c r="W102" s="89" t="s">
        <v>413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400</v>
      </c>
      <c r="Q103" s="94" t="s">
        <v>2070</v>
      </c>
      <c r="R103" s="95" t="s">
        <v>401</v>
      </c>
      <c r="S103" s="93" t="s">
        <v>402</v>
      </c>
      <c r="T103" s="91">
        <v>2100673</v>
      </c>
      <c r="U103" s="87" t="s">
        <v>403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410</v>
      </c>
      <c r="Q104" s="94" t="s">
        <v>2070</v>
      </c>
      <c r="R104" s="95" t="s">
        <v>411</v>
      </c>
      <c r="S104" s="93" t="s">
        <v>192</v>
      </c>
      <c r="T104" s="91">
        <v>1274597</v>
      </c>
      <c r="U104" s="87" t="s">
        <v>412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2393</v>
      </c>
      <c r="Q105" s="94" t="s">
        <v>193</v>
      </c>
      <c r="R105" s="95" t="s">
        <v>206</v>
      </c>
      <c r="S105" s="93" t="s">
        <v>195</v>
      </c>
      <c r="T105" s="91">
        <v>1388142</v>
      </c>
      <c r="U105" s="87" t="s">
        <v>207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246</v>
      </c>
      <c r="Q106" s="94" t="s">
        <v>235</v>
      </c>
      <c r="R106" s="95" t="s">
        <v>247</v>
      </c>
      <c r="S106" s="93" t="s">
        <v>237</v>
      </c>
      <c r="T106" s="91">
        <v>3368491</v>
      </c>
      <c r="U106" s="87" t="s">
        <v>248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448</v>
      </c>
      <c r="Q107" s="94" t="s">
        <v>2069</v>
      </c>
      <c r="R107" s="95" t="s">
        <v>449</v>
      </c>
      <c r="S107" s="93" t="s">
        <v>192</v>
      </c>
      <c r="T107" s="91">
        <v>3226344</v>
      </c>
      <c r="U107" s="87" t="s">
        <v>450</v>
      </c>
      <c r="V107" s="88" t="s">
        <v>522</v>
      </c>
      <c r="W107" s="89" t="s">
        <v>413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2299</v>
      </c>
      <c r="Q108" s="94" t="s">
        <v>269</v>
      </c>
      <c r="R108" s="95" t="s">
        <v>286</v>
      </c>
      <c r="S108" s="93" t="s">
        <v>270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2456</v>
      </c>
      <c r="Q109" s="94" t="s">
        <v>2071</v>
      </c>
      <c r="R109" s="95" t="s">
        <v>485</v>
      </c>
      <c r="S109" s="93" t="s">
        <v>192</v>
      </c>
      <c r="T109" s="91">
        <v>3283020</v>
      </c>
      <c r="U109" s="87" t="s">
        <v>490</v>
      </c>
      <c r="V109" s="88" t="s">
        <v>503</v>
      </c>
      <c r="W109" s="89" t="s">
        <v>478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232</v>
      </c>
      <c r="Q110" s="94" t="s">
        <v>232</v>
      </c>
      <c r="R110" s="95" t="s">
        <v>799</v>
      </c>
      <c r="S110" s="93" t="s">
        <v>233</v>
      </c>
      <c r="T110" s="91">
        <v>1695525</v>
      </c>
      <c r="U110" s="87" t="s">
        <v>234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491</v>
      </c>
      <c r="Q111" s="94" t="s">
        <v>2071</v>
      </c>
      <c r="R111" s="95" t="s">
        <v>191</v>
      </c>
      <c r="S111" s="93" t="s">
        <v>192</v>
      </c>
      <c r="T111" s="91">
        <v>1778129</v>
      </c>
      <c r="U111" s="87" t="s">
        <v>492</v>
      </c>
      <c r="V111" s="88" t="s">
        <v>503</v>
      </c>
      <c r="W111" s="89" t="s">
        <v>478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228</v>
      </c>
      <c r="Q112" s="94" t="s">
        <v>228</v>
      </c>
      <c r="R112" s="95" t="s">
        <v>229</v>
      </c>
      <c r="S112" s="93" t="s">
        <v>230</v>
      </c>
      <c r="T112" s="91">
        <v>1787578</v>
      </c>
      <c r="U112" s="87" t="s">
        <v>231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2920</v>
      </c>
      <c r="Q113" s="94" t="s">
        <v>2070</v>
      </c>
      <c r="R113" s="95" t="s">
        <v>385</v>
      </c>
      <c r="S113" s="93" t="s">
        <v>386</v>
      </c>
      <c r="T113" s="91">
        <v>1963813</v>
      </c>
      <c r="U113" s="87" t="s">
        <v>387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381</v>
      </c>
      <c r="Q114" s="94" t="s">
        <v>2070</v>
      </c>
      <c r="R114" s="95" t="s">
        <v>382</v>
      </c>
      <c r="S114" s="93" t="s">
        <v>383</v>
      </c>
      <c r="T114" s="91">
        <v>1970828</v>
      </c>
      <c r="U114" s="87" t="s">
        <v>384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2391</v>
      </c>
      <c r="Q115" s="94" t="s">
        <v>235</v>
      </c>
      <c r="R115" s="95" t="s">
        <v>239</v>
      </c>
      <c r="S115" s="93" t="s">
        <v>237</v>
      </c>
      <c r="T115" s="91">
        <v>1954253</v>
      </c>
      <c r="U115" s="87" t="s">
        <v>240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2921</v>
      </c>
      <c r="Q116" s="94" t="s">
        <v>193</v>
      </c>
      <c r="R116" s="95" t="s">
        <v>215</v>
      </c>
      <c r="S116" s="93" t="s">
        <v>216</v>
      </c>
      <c r="T116" s="91">
        <v>1986490</v>
      </c>
      <c r="U116" s="87" t="s">
        <v>217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493</v>
      </c>
      <c r="Q117" s="94" t="s">
        <v>2071</v>
      </c>
      <c r="R117" s="95" t="s">
        <v>494</v>
      </c>
      <c r="S117" s="93" t="s">
        <v>192</v>
      </c>
      <c r="T117" s="91">
        <v>1922548</v>
      </c>
      <c r="U117" s="87" t="s">
        <v>495</v>
      </c>
      <c r="V117" s="88" t="s">
        <v>503</v>
      </c>
      <c r="W117" s="89" t="s">
        <v>478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496</v>
      </c>
      <c r="Q118" s="94" t="s">
        <v>2071</v>
      </c>
      <c r="R118" s="95" t="s">
        <v>827</v>
      </c>
      <c r="S118" s="93" t="s">
        <v>828</v>
      </c>
      <c r="T118" s="91">
        <v>1943430</v>
      </c>
      <c r="U118" s="87" t="s">
        <v>497</v>
      </c>
      <c r="V118" s="88" t="s">
        <v>503</v>
      </c>
      <c r="W118" s="89" t="s">
        <v>478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2415</v>
      </c>
      <c r="Q119" s="94" t="s">
        <v>235</v>
      </c>
      <c r="R119" s="95" t="s">
        <v>264</v>
      </c>
      <c r="S119" s="93" t="s">
        <v>237</v>
      </c>
      <c r="T119" s="91">
        <v>2116073</v>
      </c>
      <c r="U119" s="87" t="s">
        <v>265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388</v>
      </c>
      <c r="Q120" s="94" t="s">
        <v>2070</v>
      </c>
      <c r="R120" s="95" t="s">
        <v>389</v>
      </c>
      <c r="S120" s="93" t="s">
        <v>390</v>
      </c>
      <c r="T120" s="91">
        <v>2103133</v>
      </c>
      <c r="U120" s="87" t="s">
        <v>391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221</v>
      </c>
      <c r="Q121" s="94" t="s">
        <v>829</v>
      </c>
      <c r="R121" s="95" t="s">
        <v>222</v>
      </c>
      <c r="S121" s="93" t="s">
        <v>223</v>
      </c>
      <c r="T121" s="91">
        <v>2161753</v>
      </c>
      <c r="U121" s="87" t="s">
        <v>224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825</v>
      </c>
      <c r="Q122" s="94" t="s">
        <v>2070</v>
      </c>
      <c r="R122" s="95" t="s">
        <v>404</v>
      </c>
      <c r="S122" s="93" t="s">
        <v>405</v>
      </c>
      <c r="T122" s="91">
        <v>2282208</v>
      </c>
      <c r="U122" s="87" t="s">
        <v>406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498</v>
      </c>
      <c r="Q123" s="94" t="s">
        <v>2071</v>
      </c>
      <c r="R123" s="95" t="s">
        <v>488</v>
      </c>
      <c r="S123" s="93" t="s">
        <v>192</v>
      </c>
      <c r="T123" s="91">
        <v>2298007</v>
      </c>
      <c r="U123" s="87" t="s">
        <v>499</v>
      </c>
      <c r="V123" s="88" t="s">
        <v>503</v>
      </c>
      <c r="W123" s="89" t="s">
        <v>478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373</v>
      </c>
      <c r="Q124" s="94" t="s">
        <v>2070</v>
      </c>
      <c r="R124" s="95" t="s">
        <v>375</v>
      </c>
      <c r="S124" s="93" t="s">
        <v>376</v>
      </c>
      <c r="T124" s="91">
        <v>2382512</v>
      </c>
      <c r="U124" s="87" t="s">
        <v>377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2418</v>
      </c>
      <c r="Q125" s="94" t="s">
        <v>269</v>
      </c>
      <c r="R125" s="95" t="s">
        <v>284</v>
      </c>
      <c r="S125" s="93" t="s">
        <v>270</v>
      </c>
      <c r="T125" s="91">
        <v>2393255</v>
      </c>
      <c r="U125" s="87" t="s">
        <v>285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500</v>
      </c>
      <c r="Q126" s="94" t="s">
        <v>2071</v>
      </c>
      <c r="R126" s="95" t="s">
        <v>826</v>
      </c>
      <c r="S126" s="93" t="s">
        <v>192</v>
      </c>
      <c r="T126" s="91">
        <v>2650029</v>
      </c>
      <c r="U126" s="87" t="s">
        <v>501</v>
      </c>
      <c r="V126" s="88" t="s">
        <v>503</v>
      </c>
      <c r="W126" s="89" t="s">
        <v>478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2922</v>
      </c>
      <c r="Q127" s="94" t="s">
        <v>235</v>
      </c>
      <c r="R127" s="95" t="s">
        <v>266</v>
      </c>
      <c r="S127" s="93" t="s">
        <v>237</v>
      </c>
      <c r="T127" s="91" t="s">
        <v>267</v>
      </c>
      <c r="U127" s="87" t="s">
        <v>268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225</v>
      </c>
      <c r="Q128" s="94" t="s">
        <v>225</v>
      </c>
      <c r="R128" s="95" t="s">
        <v>794</v>
      </c>
      <c r="S128" s="93" t="s">
        <v>226</v>
      </c>
      <c r="T128" s="91">
        <v>2752298</v>
      </c>
      <c r="U128" s="87" t="s">
        <v>227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2327</v>
      </c>
      <c r="Q129" s="94" t="s">
        <v>193</v>
      </c>
      <c r="R129" s="95" t="s">
        <v>218</v>
      </c>
      <c r="S129" s="93" t="s">
        <v>195</v>
      </c>
      <c r="T129" s="91">
        <v>4748875</v>
      </c>
      <c r="U129" s="87" t="s">
        <v>219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2295</v>
      </c>
      <c r="Q130" s="94" t="s">
        <v>193</v>
      </c>
      <c r="R130" s="95" t="s">
        <v>220</v>
      </c>
      <c r="S130" s="93" t="s">
        <v>195</v>
      </c>
      <c r="T130" s="91">
        <v>4907361</v>
      </c>
      <c r="U130" s="87" t="s">
        <v>792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807</v>
      </c>
      <c r="Q131" s="94" t="s">
        <v>2070</v>
      </c>
      <c r="R131" s="95" t="s">
        <v>808</v>
      </c>
      <c r="S131" s="93" t="s">
        <v>809</v>
      </c>
      <c r="T131" s="91">
        <v>2271354</v>
      </c>
      <c r="U131" s="87" t="s">
        <v>810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2343</v>
      </c>
      <c r="Q132" s="94" t="s">
        <v>300</v>
      </c>
      <c r="R132" s="95" t="s">
        <v>802</v>
      </c>
      <c r="S132" s="93" t="s">
        <v>192</v>
      </c>
      <c r="T132" s="91">
        <v>5214068</v>
      </c>
      <c r="U132" s="87" t="s">
        <v>803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793</v>
      </c>
      <c r="Q133" s="94" t="s">
        <v>793</v>
      </c>
      <c r="R133" s="95" t="s">
        <v>822</v>
      </c>
      <c r="S133" s="93" t="s">
        <v>823</v>
      </c>
      <c r="T133" s="91">
        <v>5290538</v>
      </c>
      <c r="U133" s="87" t="s">
        <v>824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2464</v>
      </c>
      <c r="Q134" s="94" t="s">
        <v>193</v>
      </c>
      <c r="R134" s="95" t="s">
        <v>819</v>
      </c>
      <c r="S134" s="93" t="s">
        <v>195</v>
      </c>
      <c r="T134" s="91">
        <v>5302099</v>
      </c>
      <c r="U134" s="87" t="s">
        <v>820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1053</v>
      </c>
      <c r="Q135" s="94" t="s">
        <v>2071</v>
      </c>
      <c r="R135" s="95" t="s">
        <v>1054</v>
      </c>
      <c r="S135" s="93" t="s">
        <v>192</v>
      </c>
      <c r="T135" s="91">
        <v>1626841</v>
      </c>
      <c r="U135" s="87">
        <v>88776522763</v>
      </c>
      <c r="V135" s="88" t="s">
        <v>503</v>
      </c>
      <c r="W135" s="89" t="s">
        <v>478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2468</v>
      </c>
      <c r="Q136" s="94" t="s">
        <v>193</v>
      </c>
      <c r="R136" s="95" t="s">
        <v>396</v>
      </c>
      <c r="S136" s="93" t="s">
        <v>195</v>
      </c>
      <c r="T136" s="91">
        <v>5619696</v>
      </c>
      <c r="U136" s="87" t="s">
        <v>1818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2469</v>
      </c>
      <c r="Q137" s="94" t="s">
        <v>193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8" t="s">
        <v>2056</v>
      </c>
      <c r="C2" s="328"/>
      <c r="D2" s="328"/>
      <c r="E2" s="328"/>
      <c r="F2" s="328"/>
      <c r="G2" s="328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2869</v>
      </c>
      <c r="B4" s="180" t="s">
        <v>2026</v>
      </c>
      <c r="C4" s="150" t="s">
        <v>2923</v>
      </c>
      <c r="D4" s="150" t="s">
        <v>2924</v>
      </c>
      <c r="E4" s="151" t="s">
        <v>2925</v>
      </c>
      <c r="F4" s="151" t="s">
        <v>2074</v>
      </c>
      <c r="G4" s="151" t="s">
        <v>2926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2057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22371 VELEUČILIŠTE U KRIŽEVCIMA</v>
      </c>
    </row>
    <row r="7" spans="1:9" s="215" customFormat="1">
      <c r="A7" s="215">
        <v>43</v>
      </c>
      <c r="B7" s="213" t="s">
        <v>2060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22371 VELEUČILIŠTE U KRIŽEVCIMA</v>
      </c>
    </row>
    <row r="8" spans="1:9" s="174" customFormat="1">
      <c r="A8" s="174">
        <v>81</v>
      </c>
      <c r="B8" s="171" t="s">
        <v>2039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22371 VELEUČILIŠTE U KRIŽEVCIMA</v>
      </c>
    </row>
    <row r="9" spans="1:9" s="174" customFormat="1">
      <c r="A9" s="174">
        <v>83</v>
      </c>
      <c r="B9" s="171" t="s">
        <v>2039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22371 VELEUČILIŠTE U KRIŽEVCIMA</v>
      </c>
    </row>
    <row r="10" spans="1:9" s="215" customFormat="1">
      <c r="A10" s="215">
        <v>81</v>
      </c>
      <c r="B10" s="170" t="s">
        <v>2052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22371 VELEUČILIŠTE U KRIŽEVCIMA</v>
      </c>
    </row>
    <row r="11" spans="1:9" s="174" customFormat="1">
      <c r="A11" s="174">
        <v>84</v>
      </c>
      <c r="B11" s="171" t="s">
        <v>2870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22371 VELEUČILIŠTE U KRIŽEVCIMA</v>
      </c>
    </row>
    <row r="12" spans="1:9">
      <c r="B12" s="225" t="s">
        <v>2058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22371 VELEUČILIŠTE U KRIŽEVCIMA</v>
      </c>
    </row>
    <row r="13" spans="1:9" s="215" customFormat="1">
      <c r="B13" s="213" t="s">
        <v>2036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22371 VELEUČILIŠTE U KRIŽEVCIMA</v>
      </c>
    </row>
    <row r="14" spans="1:9" s="174" customFormat="1">
      <c r="A14" s="174">
        <v>5</v>
      </c>
      <c r="B14" s="171" t="s">
        <v>2036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22371 VELEUČILIŠTE U KRIŽEVCIMA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547</v>
      </c>
      <c r="B1" s="232" t="s">
        <v>374</v>
      </c>
      <c r="C1" s="100"/>
      <c r="D1" s="100"/>
    </row>
    <row r="2" spans="1:10">
      <c r="A2" s="236" t="s">
        <v>555</v>
      </c>
      <c r="B2" s="237" t="s">
        <v>556</v>
      </c>
      <c r="C2" s="237"/>
      <c r="D2" s="237"/>
    </row>
    <row r="3" spans="1:10">
      <c r="A3" s="120" t="s">
        <v>3049</v>
      </c>
      <c r="B3" s="120" t="s">
        <v>3050</v>
      </c>
      <c r="C3" s="120" t="s">
        <v>3051</v>
      </c>
      <c r="D3" s="120" t="s">
        <v>3052</v>
      </c>
      <c r="E3" s="120" t="s">
        <v>1791</v>
      </c>
      <c r="F3" s="120" t="s">
        <v>3053</v>
      </c>
      <c r="G3" s="128" t="s">
        <v>3054</v>
      </c>
      <c r="H3" s="120" t="s">
        <v>3055</v>
      </c>
      <c r="I3" s="123"/>
      <c r="J3" s="123"/>
    </row>
    <row r="4" spans="1:10">
      <c r="A4" s="121" t="s">
        <v>553</v>
      </c>
      <c r="B4" s="121" t="s">
        <v>2819</v>
      </c>
      <c r="C4" s="121" t="s">
        <v>2011</v>
      </c>
      <c r="D4" s="121" t="s">
        <v>2012</v>
      </c>
      <c r="E4" s="121" t="s">
        <v>835</v>
      </c>
      <c r="F4" s="121" t="s">
        <v>836</v>
      </c>
      <c r="G4" s="129" t="s">
        <v>1796</v>
      </c>
      <c r="H4" s="121" t="s">
        <v>1797</v>
      </c>
      <c r="I4" s="124"/>
      <c r="J4" s="124"/>
    </row>
    <row r="5" spans="1:10">
      <c r="A5" s="121"/>
      <c r="B5" s="121"/>
      <c r="C5" s="121"/>
      <c r="D5" s="121"/>
      <c r="E5" s="121" t="s">
        <v>2820</v>
      </c>
      <c r="F5" s="121" t="s">
        <v>2821</v>
      </c>
      <c r="G5" s="129" t="s">
        <v>2822</v>
      </c>
      <c r="H5" s="121" t="s">
        <v>1882</v>
      </c>
      <c r="I5" s="124"/>
      <c r="J5" s="124"/>
    </row>
    <row r="6" spans="1:10">
      <c r="A6" s="121"/>
      <c r="B6" s="121"/>
      <c r="C6" s="121"/>
      <c r="D6" s="121"/>
      <c r="E6" s="121" t="s">
        <v>2823</v>
      </c>
      <c r="F6" s="121" t="s">
        <v>2824</v>
      </c>
      <c r="G6" s="129" t="s">
        <v>2822</v>
      </c>
      <c r="H6" s="121" t="s">
        <v>1882</v>
      </c>
      <c r="I6" s="124"/>
      <c r="J6" s="124"/>
    </row>
    <row r="7" spans="1:10">
      <c r="A7" s="121"/>
      <c r="B7" s="121"/>
      <c r="C7" s="121"/>
      <c r="D7" s="121"/>
      <c r="E7" s="121" t="s">
        <v>747</v>
      </c>
      <c r="F7" s="121" t="s">
        <v>748</v>
      </c>
      <c r="G7" s="129" t="s">
        <v>1796</v>
      </c>
      <c r="H7" s="121" t="s">
        <v>1797</v>
      </c>
      <c r="I7" s="124"/>
      <c r="J7" s="124"/>
    </row>
    <row r="8" spans="1:10">
      <c r="A8" s="121"/>
      <c r="B8" s="121"/>
      <c r="C8" s="121"/>
      <c r="D8" s="121"/>
      <c r="E8" s="121" t="s">
        <v>749</v>
      </c>
      <c r="F8" s="121" t="s">
        <v>3056</v>
      </c>
      <c r="G8" s="129" t="s">
        <v>1796</v>
      </c>
      <c r="H8" s="121" t="s">
        <v>1797</v>
      </c>
      <c r="I8" s="124"/>
      <c r="J8" s="124"/>
    </row>
    <row r="9" spans="1:10">
      <c r="A9" s="121"/>
      <c r="B9" s="121"/>
      <c r="C9" s="121"/>
      <c r="D9" s="121"/>
      <c r="E9" s="121" t="s">
        <v>837</v>
      </c>
      <c r="F9" s="121" t="s">
        <v>838</v>
      </c>
      <c r="G9" s="129" t="s">
        <v>1796</v>
      </c>
      <c r="H9" s="121" t="s">
        <v>1797</v>
      </c>
      <c r="I9" s="124"/>
      <c r="J9" s="124"/>
    </row>
    <row r="10" spans="1:10">
      <c r="A10" s="121"/>
      <c r="B10" s="121"/>
      <c r="C10" s="121"/>
      <c r="D10" s="121"/>
      <c r="E10" s="121" t="s">
        <v>839</v>
      </c>
      <c r="F10" s="121" t="s">
        <v>840</v>
      </c>
      <c r="G10" s="129" t="s">
        <v>1800</v>
      </c>
      <c r="H10" s="121" t="s">
        <v>1801</v>
      </c>
      <c r="I10" s="124"/>
      <c r="J10" s="124"/>
    </row>
    <row r="11" spans="1:10">
      <c r="A11" s="121"/>
      <c r="B11" s="121"/>
      <c r="C11" s="121"/>
      <c r="D11" s="121"/>
      <c r="E11" s="121" t="s">
        <v>841</v>
      </c>
      <c r="F11" s="121" t="s">
        <v>842</v>
      </c>
      <c r="G11" s="129" t="s">
        <v>1792</v>
      </c>
      <c r="H11" s="121" t="s">
        <v>1793</v>
      </c>
      <c r="I11" s="124"/>
      <c r="J11" s="124"/>
    </row>
    <row r="12" spans="1:10">
      <c r="A12" s="121"/>
      <c r="B12" s="121"/>
      <c r="C12" s="121"/>
      <c r="D12" s="121"/>
      <c r="E12" s="121" t="s">
        <v>557</v>
      </c>
      <c r="F12" s="121" t="s">
        <v>558</v>
      </c>
      <c r="G12" s="129" t="s">
        <v>1802</v>
      </c>
      <c r="H12" s="121" t="s">
        <v>1803</v>
      </c>
      <c r="I12" s="124"/>
      <c r="J12" s="124"/>
    </row>
    <row r="13" spans="1:10">
      <c r="A13" s="121"/>
      <c r="B13" s="121"/>
      <c r="C13" s="121"/>
      <c r="D13" s="121"/>
      <c r="E13" s="121" t="s">
        <v>750</v>
      </c>
      <c r="F13" s="121" t="s">
        <v>751</v>
      </c>
      <c r="G13" s="129" t="s">
        <v>1796</v>
      </c>
      <c r="H13" s="121" t="s">
        <v>1797</v>
      </c>
      <c r="I13" s="124"/>
      <c r="J13" s="124"/>
    </row>
    <row r="14" spans="1:10">
      <c r="A14" s="121"/>
      <c r="B14" s="121"/>
      <c r="C14" s="121"/>
      <c r="D14" s="121"/>
      <c r="E14" s="121" t="s">
        <v>559</v>
      </c>
      <c r="F14" s="121" t="s">
        <v>560</v>
      </c>
      <c r="G14" s="129" t="s">
        <v>1796</v>
      </c>
      <c r="H14" s="121" t="s">
        <v>1797</v>
      </c>
      <c r="I14" s="124"/>
      <c r="J14" s="124"/>
    </row>
    <row r="15" spans="1:10">
      <c r="A15" s="121"/>
      <c r="B15" s="121"/>
      <c r="C15" s="121"/>
      <c r="D15" s="121"/>
      <c r="E15" s="121" t="s">
        <v>843</v>
      </c>
      <c r="F15" s="121" t="s">
        <v>844</v>
      </c>
      <c r="G15" s="129" t="s">
        <v>1796</v>
      </c>
      <c r="H15" s="121" t="s">
        <v>1797</v>
      </c>
      <c r="I15" s="124"/>
      <c r="J15" s="124"/>
    </row>
    <row r="16" spans="1:10">
      <c r="A16" s="121"/>
      <c r="B16" s="121"/>
      <c r="C16" s="121"/>
      <c r="D16" s="121"/>
      <c r="E16" s="121" t="s">
        <v>752</v>
      </c>
      <c r="F16" s="121" t="s">
        <v>753</v>
      </c>
      <c r="G16" s="129" t="s">
        <v>1796</v>
      </c>
      <c r="H16" s="121" t="s">
        <v>1797</v>
      </c>
      <c r="I16" s="124"/>
      <c r="J16" s="124"/>
    </row>
    <row r="17" spans="1:10">
      <c r="A17" s="121"/>
      <c r="B17" s="121"/>
      <c r="C17" s="121"/>
      <c r="D17" s="121"/>
      <c r="E17" s="121" t="s">
        <v>845</v>
      </c>
      <c r="F17" s="121" t="s">
        <v>846</v>
      </c>
      <c r="G17" s="129" t="s">
        <v>1792</v>
      </c>
      <c r="H17" s="121" t="s">
        <v>1793</v>
      </c>
      <c r="I17" s="124"/>
      <c r="J17" s="124"/>
    </row>
    <row r="18" spans="1:10">
      <c r="A18" s="121"/>
      <c r="B18" s="121"/>
      <c r="C18" s="121"/>
      <c r="D18" s="121"/>
      <c r="E18" s="121" t="s">
        <v>847</v>
      </c>
      <c r="F18" s="121" t="s">
        <v>848</v>
      </c>
      <c r="G18" s="129" t="s">
        <v>1796</v>
      </c>
      <c r="H18" s="121" t="s">
        <v>1797</v>
      </c>
      <c r="I18" s="124"/>
      <c r="J18" s="124"/>
    </row>
    <row r="19" spans="1:10">
      <c r="A19" s="121"/>
      <c r="B19" s="121"/>
      <c r="C19" s="121"/>
      <c r="D19" s="121"/>
      <c r="E19" s="121" t="s">
        <v>561</v>
      </c>
      <c r="F19" s="121" t="s">
        <v>562</v>
      </c>
      <c r="G19" s="129" t="s">
        <v>1796</v>
      </c>
      <c r="H19" s="121" t="s">
        <v>1797</v>
      </c>
      <c r="I19" s="124"/>
      <c r="J19" s="124"/>
    </row>
    <row r="20" spans="1:10">
      <c r="A20" s="121"/>
      <c r="B20" s="121"/>
      <c r="C20" s="121"/>
      <c r="D20" s="121"/>
      <c r="E20" s="121" t="s">
        <v>859</v>
      </c>
      <c r="F20" s="121" t="s">
        <v>860</v>
      </c>
      <c r="G20" s="129" t="s">
        <v>1798</v>
      </c>
      <c r="H20" s="121" t="s">
        <v>1799</v>
      </c>
      <c r="I20" s="124"/>
      <c r="J20" s="124"/>
    </row>
    <row r="21" spans="1:10">
      <c r="A21" s="121"/>
      <c r="B21" s="121"/>
      <c r="C21" s="121"/>
      <c r="D21" s="121"/>
      <c r="E21" s="121" t="s">
        <v>861</v>
      </c>
      <c r="F21" s="121" t="s">
        <v>862</v>
      </c>
      <c r="G21" s="129" t="s">
        <v>1796</v>
      </c>
      <c r="H21" s="121" t="s">
        <v>1797</v>
      </c>
      <c r="I21" s="124"/>
      <c r="J21" s="124"/>
    </row>
    <row r="22" spans="1:10">
      <c r="A22" s="121"/>
      <c r="B22" s="121"/>
      <c r="C22" s="121"/>
      <c r="D22" s="121"/>
      <c r="E22" s="121" t="s">
        <v>867</v>
      </c>
      <c r="F22" s="121" t="s">
        <v>868</v>
      </c>
      <c r="G22" s="129" t="s">
        <v>1796</v>
      </c>
      <c r="H22" s="121" t="s">
        <v>1797</v>
      </c>
      <c r="I22" s="124"/>
      <c r="J22" s="124"/>
    </row>
    <row r="23" spans="1:10">
      <c r="A23" s="121"/>
      <c r="B23" s="121"/>
      <c r="C23" s="121"/>
      <c r="D23" s="121"/>
      <c r="E23" s="121" t="s">
        <v>875</v>
      </c>
      <c r="F23" s="121" t="s">
        <v>876</v>
      </c>
      <c r="G23" s="129" t="s">
        <v>1796</v>
      </c>
      <c r="H23" s="121" t="s">
        <v>1797</v>
      </c>
      <c r="I23" s="124"/>
      <c r="J23" s="124"/>
    </row>
    <row r="24" spans="1:10">
      <c r="A24" s="121"/>
      <c r="B24" s="121"/>
      <c r="C24" s="121"/>
      <c r="D24" s="121"/>
      <c r="E24" s="121" t="s">
        <v>1896</v>
      </c>
      <c r="F24" s="121" t="s">
        <v>1897</v>
      </c>
      <c r="G24" s="129" t="s">
        <v>1796</v>
      </c>
      <c r="H24" s="121" t="s">
        <v>1797</v>
      </c>
      <c r="I24" s="124"/>
      <c r="J24" s="124"/>
    </row>
    <row r="25" spans="1:10">
      <c r="A25" s="121"/>
      <c r="B25" s="121"/>
      <c r="C25" s="121"/>
      <c r="D25" s="121"/>
      <c r="E25" s="121" t="s">
        <v>880</v>
      </c>
      <c r="F25" s="121" t="s">
        <v>881</v>
      </c>
      <c r="G25" s="129" t="s">
        <v>1808</v>
      </c>
      <c r="H25" s="121" t="s">
        <v>1809</v>
      </c>
      <c r="I25" s="124"/>
      <c r="J25" s="124"/>
    </row>
    <row r="26" spans="1:10">
      <c r="A26" s="121"/>
      <c r="B26" s="121"/>
      <c r="C26" s="121"/>
      <c r="D26" s="121"/>
      <c r="E26" s="121" t="s">
        <v>1898</v>
      </c>
      <c r="F26" s="121" t="s">
        <v>1899</v>
      </c>
      <c r="G26" s="129" t="s">
        <v>1796</v>
      </c>
      <c r="H26" s="121" t="s">
        <v>1797</v>
      </c>
      <c r="I26" s="124"/>
      <c r="J26" s="124"/>
    </row>
    <row r="27" spans="1:10">
      <c r="A27" s="121"/>
      <c r="B27" s="121"/>
      <c r="C27" s="121"/>
      <c r="D27" s="121"/>
      <c r="E27" s="121" t="s">
        <v>927</v>
      </c>
      <c r="F27" s="121" t="s">
        <v>928</v>
      </c>
      <c r="G27" s="129" t="s">
        <v>1796</v>
      </c>
      <c r="H27" s="121" t="s">
        <v>1797</v>
      </c>
      <c r="I27" s="124"/>
      <c r="J27" s="124"/>
    </row>
    <row r="28" spans="1:10">
      <c r="A28" s="121"/>
      <c r="B28" s="121"/>
      <c r="C28" s="121"/>
      <c r="D28" s="121"/>
      <c r="E28" s="121" t="s">
        <v>929</v>
      </c>
      <c r="F28" s="121" t="s">
        <v>930</v>
      </c>
      <c r="G28" s="129" t="s">
        <v>1796</v>
      </c>
      <c r="H28" s="121" t="s">
        <v>1797</v>
      </c>
      <c r="I28" s="124"/>
      <c r="J28" s="124"/>
    </row>
    <row r="29" spans="1:10">
      <c r="A29" s="121"/>
      <c r="B29" s="121"/>
      <c r="C29" s="121"/>
      <c r="D29" s="121"/>
      <c r="E29" s="121" t="s">
        <v>759</v>
      </c>
      <c r="F29" s="121" t="s">
        <v>760</v>
      </c>
      <c r="G29" s="129" t="s">
        <v>1794</v>
      </c>
      <c r="H29" s="121" t="s">
        <v>1795</v>
      </c>
      <c r="I29" s="124"/>
      <c r="J29" s="124"/>
    </row>
    <row r="30" spans="1:10">
      <c r="A30" s="121"/>
      <c r="B30" s="121"/>
      <c r="C30" s="121"/>
      <c r="D30" s="121"/>
      <c r="E30" s="121" t="s">
        <v>942</v>
      </c>
      <c r="F30" s="121" t="s">
        <v>943</v>
      </c>
      <c r="G30" s="129" t="s">
        <v>1796</v>
      </c>
      <c r="H30" s="121" t="s">
        <v>1797</v>
      </c>
      <c r="I30" s="124"/>
      <c r="J30" s="124"/>
    </row>
    <row r="31" spans="1:10">
      <c r="A31" s="121"/>
      <c r="B31" s="121"/>
      <c r="C31" s="121"/>
      <c r="D31" s="121"/>
      <c r="E31" s="121" t="s">
        <v>563</v>
      </c>
      <c r="F31" s="121" t="s">
        <v>564</v>
      </c>
      <c r="G31" s="129" t="s">
        <v>1796</v>
      </c>
      <c r="H31" s="121" t="s">
        <v>1797</v>
      </c>
      <c r="I31" s="124"/>
      <c r="J31" s="124"/>
    </row>
    <row r="32" spans="1:10">
      <c r="A32" s="121"/>
      <c r="B32" s="121"/>
      <c r="C32" s="121"/>
      <c r="D32" s="121"/>
      <c r="E32" s="121" t="s">
        <v>944</v>
      </c>
      <c r="F32" s="121" t="s">
        <v>945</v>
      </c>
      <c r="G32" s="129" t="s">
        <v>1796</v>
      </c>
      <c r="H32" s="121" t="s">
        <v>1797</v>
      </c>
      <c r="I32" s="124"/>
      <c r="J32" s="124"/>
    </row>
    <row r="33" spans="1:10">
      <c r="A33" s="121"/>
      <c r="B33" s="121"/>
      <c r="C33" s="121"/>
      <c r="D33" s="121"/>
      <c r="E33" s="121" t="s">
        <v>946</v>
      </c>
      <c r="F33" s="121" t="s">
        <v>947</v>
      </c>
      <c r="G33" s="129" t="s">
        <v>1796</v>
      </c>
      <c r="H33" s="121" t="s">
        <v>1797</v>
      </c>
      <c r="I33" s="124"/>
      <c r="J33" s="124"/>
    </row>
    <row r="34" spans="1:10">
      <c r="A34" s="121"/>
      <c r="B34" s="121"/>
      <c r="C34" s="121"/>
      <c r="D34" s="121"/>
      <c r="E34" s="121" t="s">
        <v>948</v>
      </c>
      <c r="F34" s="121" t="s">
        <v>949</v>
      </c>
      <c r="G34" s="129" t="s">
        <v>1796</v>
      </c>
      <c r="H34" s="121" t="s">
        <v>1797</v>
      </c>
      <c r="I34" s="124"/>
      <c r="J34" s="124"/>
    </row>
    <row r="35" spans="1:10">
      <c r="A35" s="121"/>
      <c r="B35" s="121"/>
      <c r="C35" s="121"/>
      <c r="D35" s="121"/>
      <c r="E35" s="121" t="s">
        <v>950</v>
      </c>
      <c r="F35" s="121" t="s">
        <v>951</v>
      </c>
      <c r="G35" s="129" t="s">
        <v>1796</v>
      </c>
      <c r="H35" s="121" t="s">
        <v>1797</v>
      </c>
      <c r="I35" s="124"/>
      <c r="J35" s="124"/>
    </row>
    <row r="36" spans="1:10">
      <c r="A36" s="121"/>
      <c r="B36" s="121"/>
      <c r="C36" s="121"/>
      <c r="D36" s="121"/>
      <c r="E36" s="121" t="s">
        <v>954</v>
      </c>
      <c r="F36" s="121" t="s">
        <v>955</v>
      </c>
      <c r="G36" s="129" t="s">
        <v>1796</v>
      </c>
      <c r="H36" s="121" t="s">
        <v>1797</v>
      </c>
      <c r="I36" s="124"/>
      <c r="J36" s="124"/>
    </row>
    <row r="37" spans="1:10">
      <c r="A37" s="121"/>
      <c r="B37" s="121"/>
      <c r="C37" s="121"/>
      <c r="D37" s="121"/>
      <c r="E37" s="121" t="s">
        <v>565</v>
      </c>
      <c r="F37" s="121" t="s">
        <v>566</v>
      </c>
      <c r="G37" s="129" t="s">
        <v>1796</v>
      </c>
      <c r="H37" s="121" t="s">
        <v>1797</v>
      </c>
      <c r="I37" s="124"/>
      <c r="J37" s="124"/>
    </row>
    <row r="38" spans="1:10">
      <c r="A38" s="121"/>
      <c r="B38" s="121"/>
      <c r="C38" s="121"/>
      <c r="D38" s="121"/>
      <c r="E38" s="121" t="s">
        <v>956</v>
      </c>
      <c r="F38" s="121" t="s">
        <v>957</v>
      </c>
      <c r="G38" s="129" t="s">
        <v>1796</v>
      </c>
      <c r="H38" s="121" t="s">
        <v>1797</v>
      </c>
      <c r="I38" s="124"/>
      <c r="J38" s="124"/>
    </row>
    <row r="39" spans="1:10">
      <c r="A39" s="121"/>
      <c r="B39" s="121"/>
      <c r="C39" s="121"/>
      <c r="D39" s="121"/>
      <c r="E39" s="121" t="s">
        <v>958</v>
      </c>
      <c r="F39" s="121" t="s">
        <v>959</v>
      </c>
      <c r="G39" s="129" t="s">
        <v>1796</v>
      </c>
      <c r="H39" s="121" t="s">
        <v>1797</v>
      </c>
      <c r="I39" s="124"/>
      <c r="J39" s="124"/>
    </row>
    <row r="40" spans="1:10">
      <c r="A40" s="121"/>
      <c r="B40" s="121"/>
      <c r="C40" s="121"/>
      <c r="D40" s="121"/>
      <c r="E40" s="121" t="s">
        <v>960</v>
      </c>
      <c r="F40" s="121" t="s">
        <v>961</v>
      </c>
      <c r="G40" s="129" t="s">
        <v>1796</v>
      </c>
      <c r="H40" s="121" t="s">
        <v>1797</v>
      </c>
      <c r="I40" s="124"/>
      <c r="J40" s="124"/>
    </row>
    <row r="41" spans="1:10">
      <c r="A41" s="121"/>
      <c r="B41" s="121"/>
      <c r="C41" s="121"/>
      <c r="D41" s="121"/>
      <c r="E41" s="121" t="s">
        <v>962</v>
      </c>
      <c r="F41" s="121" t="s">
        <v>963</v>
      </c>
      <c r="G41" s="129" t="s">
        <v>1796</v>
      </c>
      <c r="H41" s="121" t="s">
        <v>1797</v>
      </c>
      <c r="I41" s="124"/>
      <c r="J41" s="124"/>
    </row>
    <row r="42" spans="1:10">
      <c r="A42" s="121"/>
      <c r="B42" s="121"/>
      <c r="C42" s="121"/>
      <c r="D42" s="121"/>
      <c r="E42" s="121" t="s">
        <v>2825</v>
      </c>
      <c r="F42" s="121" t="s">
        <v>3057</v>
      </c>
      <c r="G42" s="129" t="s">
        <v>1796</v>
      </c>
      <c r="H42" s="121" t="s">
        <v>1797</v>
      </c>
      <c r="I42" s="124"/>
      <c r="J42" s="124"/>
    </row>
    <row r="43" spans="1:10">
      <c r="A43" s="121"/>
      <c r="B43" s="121"/>
      <c r="C43" s="121"/>
      <c r="D43" s="121"/>
      <c r="E43" s="121" t="s">
        <v>2826</v>
      </c>
      <c r="F43" s="121" t="s">
        <v>2827</v>
      </c>
      <c r="G43" s="129" t="s">
        <v>2822</v>
      </c>
      <c r="H43" s="121" t="s">
        <v>1882</v>
      </c>
      <c r="I43" s="124"/>
      <c r="J43" s="124"/>
    </row>
    <row r="44" spans="1:10">
      <c r="A44" s="121"/>
      <c r="B44" s="121"/>
      <c r="C44" s="121"/>
      <c r="D44" s="121"/>
      <c r="E44" s="121" t="s">
        <v>2828</v>
      </c>
      <c r="F44" s="121" t="s">
        <v>548</v>
      </c>
      <c r="G44" s="129" t="s">
        <v>1796</v>
      </c>
      <c r="H44" s="121" t="s">
        <v>1797</v>
      </c>
      <c r="I44" s="124"/>
      <c r="J44" s="124"/>
    </row>
    <row r="45" spans="1:10">
      <c r="A45" s="121"/>
      <c r="B45" s="121"/>
      <c r="C45" s="121"/>
      <c r="D45" s="121"/>
      <c r="E45" s="121" t="s">
        <v>964</v>
      </c>
      <c r="F45" s="121" t="s">
        <v>965</v>
      </c>
      <c r="G45" s="129" t="s">
        <v>1792</v>
      </c>
      <c r="H45" s="121" t="s">
        <v>1793</v>
      </c>
      <c r="I45" s="124"/>
      <c r="J45" s="124"/>
    </row>
    <row r="46" spans="1:10">
      <c r="A46" s="121"/>
      <c r="B46" s="121"/>
      <c r="C46" s="121"/>
      <c r="D46" s="121"/>
      <c r="E46" s="121" t="s">
        <v>771</v>
      </c>
      <c r="F46" s="121" t="s">
        <v>772</v>
      </c>
      <c r="G46" s="129" t="s">
        <v>1796</v>
      </c>
      <c r="H46" s="121" t="s">
        <v>1797</v>
      </c>
      <c r="I46" s="124"/>
      <c r="J46" s="124"/>
    </row>
    <row r="47" spans="1:10">
      <c r="A47" s="121"/>
      <c r="B47" s="121"/>
      <c r="C47" s="121"/>
      <c r="D47" s="121"/>
      <c r="E47" s="121" t="s">
        <v>966</v>
      </c>
      <c r="F47" s="121" t="s">
        <v>967</v>
      </c>
      <c r="G47" s="129" t="s">
        <v>1796</v>
      </c>
      <c r="H47" s="121" t="s">
        <v>1797</v>
      </c>
      <c r="I47" s="124"/>
      <c r="J47" s="124"/>
    </row>
    <row r="48" spans="1:10">
      <c r="A48" s="121"/>
      <c r="B48" s="121"/>
      <c r="C48" s="121"/>
      <c r="D48" s="121"/>
      <c r="E48" s="121" t="s">
        <v>982</v>
      </c>
      <c r="F48" s="121" t="s">
        <v>1015</v>
      </c>
      <c r="G48" s="129" t="s">
        <v>1796</v>
      </c>
      <c r="H48" s="121" t="s">
        <v>1797</v>
      </c>
      <c r="I48" s="124"/>
      <c r="J48" s="124"/>
    </row>
    <row r="49" spans="1:10">
      <c r="A49" s="121"/>
      <c r="B49" s="121"/>
      <c r="C49" s="121"/>
      <c r="D49" s="121"/>
      <c r="E49" s="121" t="s">
        <v>986</v>
      </c>
      <c r="F49" s="121" t="s">
        <v>987</v>
      </c>
      <c r="G49" s="129" t="s">
        <v>1796</v>
      </c>
      <c r="H49" s="121" t="s">
        <v>1797</v>
      </c>
      <c r="I49" s="124"/>
      <c r="J49" s="124"/>
    </row>
    <row r="50" spans="1:10">
      <c r="A50" s="121"/>
      <c r="B50" s="121"/>
      <c r="C50" s="121"/>
      <c r="D50" s="121"/>
      <c r="E50" s="121" t="s">
        <v>1900</v>
      </c>
      <c r="F50" s="121" t="s">
        <v>1901</v>
      </c>
      <c r="G50" s="129" t="s">
        <v>1808</v>
      </c>
      <c r="H50" s="121" t="s">
        <v>1809</v>
      </c>
      <c r="I50" s="124"/>
      <c r="J50" s="124"/>
    </row>
    <row r="51" spans="1:10">
      <c r="A51" s="121"/>
      <c r="B51" s="121"/>
      <c r="C51" s="121"/>
      <c r="D51" s="121"/>
      <c r="E51" s="121" t="s">
        <v>988</v>
      </c>
      <c r="F51" s="121" t="s">
        <v>989</v>
      </c>
      <c r="G51" s="129" t="s">
        <v>1800</v>
      </c>
      <c r="H51" s="121" t="s">
        <v>1801</v>
      </c>
      <c r="I51" s="124"/>
      <c r="J51" s="124"/>
    </row>
    <row r="52" spans="1:10">
      <c r="A52" s="121"/>
      <c r="B52" s="121"/>
      <c r="C52" s="121"/>
      <c r="D52" s="121"/>
      <c r="E52" s="121" t="s">
        <v>993</v>
      </c>
      <c r="F52" s="121" t="s">
        <v>1020</v>
      </c>
      <c r="G52" s="129" t="s">
        <v>1794</v>
      </c>
      <c r="H52" s="121" t="s">
        <v>1795</v>
      </c>
      <c r="I52" s="124"/>
      <c r="J52" s="124"/>
    </row>
    <row r="53" spans="1:10">
      <c r="A53" s="121"/>
      <c r="B53" s="121"/>
      <c r="C53" s="121"/>
      <c r="D53" s="121"/>
      <c r="E53" s="121" t="s">
        <v>999</v>
      </c>
      <c r="F53" s="121" t="s">
        <v>2829</v>
      </c>
      <c r="G53" s="129" t="s">
        <v>1812</v>
      </c>
      <c r="H53" s="121" t="s">
        <v>1813</v>
      </c>
      <c r="I53" s="124"/>
      <c r="J53" s="124"/>
    </row>
    <row r="54" spans="1:10">
      <c r="A54" s="121"/>
      <c r="B54" s="121"/>
      <c r="C54" s="121"/>
      <c r="D54" s="121"/>
      <c r="E54" s="121" t="s">
        <v>1003</v>
      </c>
      <c r="F54" s="121" t="s">
        <v>991</v>
      </c>
      <c r="G54" s="129" t="s">
        <v>1796</v>
      </c>
      <c r="H54" s="121" t="s">
        <v>1797</v>
      </c>
      <c r="I54" s="124"/>
      <c r="J54" s="124"/>
    </row>
    <row r="55" spans="1:10">
      <c r="A55" s="121"/>
      <c r="B55" s="121"/>
      <c r="C55" s="121"/>
      <c r="D55" s="121"/>
      <c r="E55" s="121" t="s">
        <v>1027</v>
      </c>
      <c r="F55" s="121" t="s">
        <v>1028</v>
      </c>
      <c r="G55" s="129" t="s">
        <v>1796</v>
      </c>
      <c r="H55" s="121" t="s">
        <v>1797</v>
      </c>
      <c r="I55" s="124"/>
      <c r="J55" s="124"/>
    </row>
    <row r="56" spans="1:10">
      <c r="A56" s="121"/>
      <c r="B56" s="121"/>
      <c r="C56" s="121"/>
      <c r="D56" s="121"/>
      <c r="E56" s="121" t="s">
        <v>2830</v>
      </c>
      <c r="F56" s="121" t="s">
        <v>2831</v>
      </c>
      <c r="G56" s="129" t="s">
        <v>1796</v>
      </c>
      <c r="H56" s="121" t="s">
        <v>1797</v>
      </c>
      <c r="I56" s="124"/>
      <c r="J56" s="124"/>
    </row>
    <row r="57" spans="1:10">
      <c r="A57" s="121"/>
      <c r="B57" s="121"/>
      <c r="C57" s="121"/>
      <c r="D57" s="121"/>
      <c r="E57" s="121" t="s">
        <v>3058</v>
      </c>
      <c r="F57" s="121" t="s">
        <v>3059</v>
      </c>
      <c r="G57" s="129" t="s">
        <v>1796</v>
      </c>
      <c r="H57" s="121" t="s">
        <v>1797</v>
      </c>
      <c r="I57" s="124"/>
      <c r="J57" s="124"/>
    </row>
    <row r="58" spans="1:10">
      <c r="A58" s="121"/>
      <c r="B58" s="121"/>
      <c r="C58" s="121" t="s">
        <v>2013</v>
      </c>
      <c r="D58" s="121" t="s">
        <v>2014</v>
      </c>
      <c r="E58" s="121" t="s">
        <v>851</v>
      </c>
      <c r="F58" s="121" t="s">
        <v>852</v>
      </c>
      <c r="G58" s="129" t="s">
        <v>1804</v>
      </c>
      <c r="H58" s="121" t="s">
        <v>1805</v>
      </c>
      <c r="I58" s="124"/>
      <c r="J58" s="124"/>
    </row>
    <row r="59" spans="1:10">
      <c r="A59" s="121"/>
      <c r="B59" s="121"/>
      <c r="C59" s="121"/>
      <c r="D59" s="121"/>
      <c r="E59" s="121" t="s">
        <v>853</v>
      </c>
      <c r="F59" s="121" t="s">
        <v>854</v>
      </c>
      <c r="G59" s="129" t="s">
        <v>1804</v>
      </c>
      <c r="H59" s="121" t="s">
        <v>1805</v>
      </c>
      <c r="I59" s="124"/>
      <c r="J59" s="124"/>
    </row>
    <row r="60" spans="1:10">
      <c r="A60" s="121"/>
      <c r="B60" s="121"/>
      <c r="C60" s="121"/>
      <c r="D60" s="121"/>
      <c r="E60" s="121" t="s">
        <v>855</v>
      </c>
      <c r="F60" s="121" t="s">
        <v>856</v>
      </c>
      <c r="G60" s="129" t="s">
        <v>1804</v>
      </c>
      <c r="H60" s="121" t="s">
        <v>1805</v>
      </c>
      <c r="I60" s="124"/>
      <c r="J60" s="124"/>
    </row>
    <row r="61" spans="1:10">
      <c r="A61" s="121"/>
      <c r="B61" s="121"/>
      <c r="C61" s="121"/>
      <c r="D61" s="121"/>
      <c r="E61" s="121" t="s">
        <v>857</v>
      </c>
      <c r="F61" s="121" t="s">
        <v>858</v>
      </c>
      <c r="G61" s="129" t="s">
        <v>1804</v>
      </c>
      <c r="H61" s="121" t="s">
        <v>1805</v>
      </c>
      <c r="I61" s="124"/>
      <c r="J61" s="124"/>
    </row>
    <row r="62" spans="1:10">
      <c r="A62" s="121"/>
      <c r="B62" s="121"/>
      <c r="C62" s="121"/>
      <c r="D62" s="121"/>
      <c r="E62" s="121" t="s">
        <v>1902</v>
      </c>
      <c r="F62" s="121" t="s">
        <v>3060</v>
      </c>
      <c r="G62" s="129" t="s">
        <v>1804</v>
      </c>
      <c r="H62" s="121" t="s">
        <v>1805</v>
      </c>
      <c r="I62" s="124"/>
      <c r="J62" s="124"/>
    </row>
    <row r="63" spans="1:10">
      <c r="A63" s="121"/>
      <c r="B63" s="121"/>
      <c r="C63" s="121"/>
      <c r="D63" s="121"/>
      <c r="E63" s="121" t="s">
        <v>994</v>
      </c>
      <c r="F63" s="121" t="s">
        <v>1021</v>
      </c>
      <c r="G63" s="129" t="s">
        <v>1804</v>
      </c>
      <c r="H63" s="121" t="s">
        <v>1805</v>
      </c>
      <c r="I63" s="124"/>
      <c r="J63" s="124"/>
    </row>
    <row r="64" spans="1:10">
      <c r="A64" s="121"/>
      <c r="B64" s="121"/>
      <c r="C64" s="121"/>
      <c r="D64" s="121"/>
      <c r="E64" s="121" t="s">
        <v>1903</v>
      </c>
      <c r="F64" s="121" t="s">
        <v>1904</v>
      </c>
      <c r="G64" s="129" t="s">
        <v>1804</v>
      </c>
      <c r="H64" s="121" t="s">
        <v>1805</v>
      </c>
      <c r="I64" s="124"/>
      <c r="J64" s="124"/>
    </row>
    <row r="65" spans="1:10">
      <c r="A65" s="121"/>
      <c r="B65" s="121"/>
      <c r="C65" s="121" t="s">
        <v>2015</v>
      </c>
      <c r="D65" s="121" t="s">
        <v>872</v>
      </c>
      <c r="E65" s="121" t="s">
        <v>831</v>
      </c>
      <c r="F65" s="121" t="s">
        <v>832</v>
      </c>
      <c r="G65" s="129" t="s">
        <v>1792</v>
      </c>
      <c r="H65" s="121" t="s">
        <v>1793</v>
      </c>
      <c r="I65" s="124"/>
      <c r="J65" s="124"/>
    </row>
    <row r="66" spans="1:10">
      <c r="A66" s="121"/>
      <c r="B66" s="121"/>
      <c r="C66" s="121"/>
      <c r="D66" s="121"/>
      <c r="E66" s="121" t="s">
        <v>871</v>
      </c>
      <c r="F66" s="121" t="s">
        <v>872</v>
      </c>
      <c r="G66" s="129" t="s">
        <v>1806</v>
      </c>
      <c r="H66" s="121" t="s">
        <v>1807</v>
      </c>
      <c r="I66" s="124"/>
      <c r="J66" s="124"/>
    </row>
    <row r="67" spans="1:10">
      <c r="A67" s="121"/>
      <c r="B67" s="121"/>
      <c r="C67" s="121"/>
      <c r="D67" s="121"/>
      <c r="E67" s="121" t="s">
        <v>873</v>
      </c>
      <c r="F67" s="121" t="s">
        <v>874</v>
      </c>
      <c r="G67" s="129" t="s">
        <v>1792</v>
      </c>
      <c r="H67" s="121" t="s">
        <v>1793</v>
      </c>
      <c r="I67" s="124"/>
      <c r="J67" s="124"/>
    </row>
    <row r="68" spans="1:10">
      <c r="A68" s="121"/>
      <c r="B68" s="121"/>
      <c r="C68" s="121"/>
      <c r="D68" s="121"/>
      <c r="E68" s="121" t="s">
        <v>877</v>
      </c>
      <c r="F68" s="121" t="s">
        <v>548</v>
      </c>
      <c r="G68" s="129" t="s">
        <v>1806</v>
      </c>
      <c r="H68" s="121" t="s">
        <v>1807</v>
      </c>
      <c r="I68" s="124"/>
      <c r="J68" s="124"/>
    </row>
    <row r="69" spans="1:10">
      <c r="A69" s="121"/>
      <c r="B69" s="121"/>
      <c r="C69" s="121"/>
      <c r="D69" s="121"/>
      <c r="E69" s="121" t="s">
        <v>754</v>
      </c>
      <c r="F69" s="121" t="s">
        <v>755</v>
      </c>
      <c r="G69" s="129" t="s">
        <v>1792</v>
      </c>
      <c r="H69" s="121" t="s">
        <v>1793</v>
      </c>
      <c r="I69" s="124"/>
      <c r="J69" s="124"/>
    </row>
    <row r="70" spans="1:10">
      <c r="A70" s="121"/>
      <c r="B70" s="121"/>
      <c r="C70" s="121"/>
      <c r="D70" s="121"/>
      <c r="E70" s="121" t="s">
        <v>1905</v>
      </c>
      <c r="F70" s="121" t="s">
        <v>1906</v>
      </c>
      <c r="G70" s="129" t="s">
        <v>1792</v>
      </c>
      <c r="H70" s="121" t="s">
        <v>1793</v>
      </c>
      <c r="I70" s="124"/>
      <c r="J70" s="124"/>
    </row>
    <row r="71" spans="1:10">
      <c r="A71" s="121"/>
      <c r="B71" s="121"/>
      <c r="C71" s="121"/>
      <c r="D71" s="121"/>
      <c r="E71" s="121" t="s">
        <v>976</v>
      </c>
      <c r="F71" s="121" t="s">
        <v>977</v>
      </c>
      <c r="G71" s="129" t="s">
        <v>1792</v>
      </c>
      <c r="H71" s="121" t="s">
        <v>1793</v>
      </c>
      <c r="I71" s="124"/>
      <c r="J71" s="124"/>
    </row>
    <row r="72" spans="1:10">
      <c r="A72" s="121"/>
      <c r="B72" s="121"/>
      <c r="C72" s="121"/>
      <c r="D72" s="121"/>
      <c r="E72" s="121" t="s">
        <v>983</v>
      </c>
      <c r="F72" s="121" t="s">
        <v>984</v>
      </c>
      <c r="G72" s="129" t="s">
        <v>1792</v>
      </c>
      <c r="H72" s="121" t="s">
        <v>1793</v>
      </c>
      <c r="I72" s="124"/>
      <c r="J72" s="124"/>
    </row>
    <row r="73" spans="1:10">
      <c r="A73" s="121"/>
      <c r="B73" s="121"/>
      <c r="C73" s="121"/>
      <c r="D73" s="121"/>
      <c r="E73" s="121" t="s">
        <v>997</v>
      </c>
      <c r="F73" s="121" t="s">
        <v>998</v>
      </c>
      <c r="G73" s="129" t="s">
        <v>1792</v>
      </c>
      <c r="H73" s="121" t="s">
        <v>1793</v>
      </c>
      <c r="I73" s="124"/>
      <c r="J73" s="124"/>
    </row>
    <row r="74" spans="1:10">
      <c r="A74" s="121"/>
      <c r="B74" s="121"/>
      <c r="C74" s="121"/>
      <c r="D74" s="121"/>
      <c r="E74" s="121" t="s">
        <v>1001</v>
      </c>
      <c r="F74" s="121" t="s">
        <v>1002</v>
      </c>
      <c r="G74" s="129" t="s">
        <v>1792</v>
      </c>
      <c r="H74" s="121" t="s">
        <v>1793</v>
      </c>
      <c r="I74" s="124"/>
      <c r="J74" s="124"/>
    </row>
    <row r="75" spans="1:10">
      <c r="A75" s="121"/>
      <c r="B75" s="121"/>
      <c r="C75" s="121"/>
      <c r="D75" s="121"/>
      <c r="E75" s="121" t="s">
        <v>1004</v>
      </c>
      <c r="F75" s="121" t="s">
        <v>1024</v>
      </c>
      <c r="G75" s="129" t="s">
        <v>1792</v>
      </c>
      <c r="H75" s="121" t="s">
        <v>1793</v>
      </c>
      <c r="I75" s="124"/>
      <c r="J75" s="124"/>
    </row>
    <row r="76" spans="1:10">
      <c r="A76" s="121"/>
      <c r="B76" s="121"/>
      <c r="C76" s="121"/>
      <c r="D76" s="121"/>
      <c r="E76" s="121" t="s">
        <v>3061</v>
      </c>
      <c r="F76" s="121" t="s">
        <v>3062</v>
      </c>
      <c r="G76" s="129" t="s">
        <v>1792</v>
      </c>
      <c r="H76" s="121" t="s">
        <v>1793</v>
      </c>
      <c r="I76" s="124"/>
      <c r="J76" s="124"/>
    </row>
    <row r="77" spans="1:10">
      <c r="A77" s="121"/>
      <c r="B77" s="121"/>
      <c r="C77" s="121"/>
      <c r="D77" s="121"/>
      <c r="E77" s="121" t="s">
        <v>3063</v>
      </c>
      <c r="F77" s="121" t="s">
        <v>3064</v>
      </c>
      <c r="G77" s="129" t="s">
        <v>1792</v>
      </c>
      <c r="H77" s="121" t="s">
        <v>1793</v>
      </c>
      <c r="I77" s="124"/>
      <c r="J77" s="124"/>
    </row>
    <row r="78" spans="1:10">
      <c r="A78" s="121"/>
      <c r="B78" s="121"/>
      <c r="C78" s="121" t="s">
        <v>2016</v>
      </c>
      <c r="D78" s="121" t="s">
        <v>879</v>
      </c>
      <c r="E78" s="121" t="s">
        <v>878</v>
      </c>
      <c r="F78" s="121" t="s">
        <v>879</v>
      </c>
      <c r="G78" s="129" t="s">
        <v>1806</v>
      </c>
      <c r="H78" s="121" t="s">
        <v>1807</v>
      </c>
      <c r="I78" s="124"/>
      <c r="J78" s="124"/>
    </row>
    <row r="79" spans="1:10">
      <c r="A79" s="121"/>
      <c r="B79" s="121"/>
      <c r="C79" s="121"/>
      <c r="D79" s="121"/>
      <c r="E79" s="121" t="s">
        <v>882</v>
      </c>
      <c r="F79" s="121" t="s">
        <v>883</v>
      </c>
      <c r="G79" s="129" t="s">
        <v>1808</v>
      </c>
      <c r="H79" s="121" t="s">
        <v>1809</v>
      </c>
      <c r="I79" s="124"/>
      <c r="J79" s="124"/>
    </row>
    <row r="80" spans="1:10">
      <c r="A80" s="121"/>
      <c r="B80" s="121"/>
      <c r="C80" s="121"/>
      <c r="D80" s="121"/>
      <c r="E80" s="121" t="s">
        <v>884</v>
      </c>
      <c r="F80" s="121" t="s">
        <v>548</v>
      </c>
      <c r="G80" s="129" t="s">
        <v>1806</v>
      </c>
      <c r="H80" s="121" t="s">
        <v>1807</v>
      </c>
      <c r="I80" s="124"/>
      <c r="J80" s="124"/>
    </row>
    <row r="81" spans="1:10">
      <c r="A81" s="121"/>
      <c r="B81" s="121"/>
      <c r="C81" s="121"/>
      <c r="D81" s="121"/>
      <c r="E81" s="121" t="s">
        <v>756</v>
      </c>
      <c r="F81" s="121" t="s">
        <v>695</v>
      </c>
      <c r="G81" s="129" t="s">
        <v>1808</v>
      </c>
      <c r="H81" s="121" t="s">
        <v>1809</v>
      </c>
      <c r="I81" s="124"/>
      <c r="J81" s="124"/>
    </row>
    <row r="82" spans="1:10">
      <c r="A82" s="121"/>
      <c r="B82" s="121"/>
      <c r="C82" s="121"/>
      <c r="D82" s="121"/>
      <c r="E82" s="121" t="s">
        <v>885</v>
      </c>
      <c r="F82" s="121" t="s">
        <v>886</v>
      </c>
      <c r="G82" s="129" t="s">
        <v>1808</v>
      </c>
      <c r="H82" s="121" t="s">
        <v>1809</v>
      </c>
      <c r="I82" s="124"/>
      <c r="J82" s="124"/>
    </row>
    <row r="83" spans="1:10">
      <c r="A83" s="121"/>
      <c r="B83" s="121"/>
      <c r="C83" s="121"/>
      <c r="D83" s="121"/>
      <c r="E83" s="121" t="s">
        <v>757</v>
      </c>
      <c r="F83" s="121" t="s">
        <v>758</v>
      </c>
      <c r="G83" s="129" t="s">
        <v>1808</v>
      </c>
      <c r="H83" s="121" t="s">
        <v>1809</v>
      </c>
      <c r="I83" s="124"/>
      <c r="J83" s="124"/>
    </row>
    <row r="84" spans="1:10">
      <c r="A84" s="121"/>
      <c r="B84" s="121"/>
      <c r="C84" s="121"/>
      <c r="D84" s="121"/>
      <c r="E84" s="121" t="s">
        <v>765</v>
      </c>
      <c r="F84" s="121" t="s">
        <v>766</v>
      </c>
      <c r="G84" s="129" t="s">
        <v>1808</v>
      </c>
      <c r="H84" s="121" t="s">
        <v>1809</v>
      </c>
      <c r="I84" s="124"/>
      <c r="J84" s="124"/>
    </row>
    <row r="85" spans="1:10">
      <c r="A85" s="121"/>
      <c r="B85" s="121"/>
      <c r="C85" s="121"/>
      <c r="D85" s="121"/>
      <c r="E85" s="121" t="s">
        <v>978</v>
      </c>
      <c r="F85" s="121" t="s">
        <v>979</v>
      </c>
      <c r="G85" s="129" t="s">
        <v>1808</v>
      </c>
      <c r="H85" s="121" t="s">
        <v>1809</v>
      </c>
      <c r="I85" s="124"/>
      <c r="J85" s="124"/>
    </row>
    <row r="86" spans="1:10">
      <c r="A86" s="121"/>
      <c r="B86" s="121"/>
      <c r="C86" s="121"/>
      <c r="D86" s="121"/>
      <c r="E86" s="121" t="s">
        <v>985</v>
      </c>
      <c r="F86" s="121" t="s">
        <v>1016</v>
      </c>
      <c r="G86" s="129" t="s">
        <v>1808</v>
      </c>
      <c r="H86" s="121" t="s">
        <v>1809</v>
      </c>
      <c r="I86" s="124"/>
      <c r="J86" s="124"/>
    </row>
    <row r="87" spans="1:10">
      <c r="A87" s="121"/>
      <c r="B87" s="121"/>
      <c r="C87" s="121"/>
      <c r="D87" s="121"/>
      <c r="E87" s="121" t="s">
        <v>1019</v>
      </c>
      <c r="F87" s="121" t="s">
        <v>3065</v>
      </c>
      <c r="G87" s="129" t="s">
        <v>1808</v>
      </c>
      <c r="H87" s="121" t="s">
        <v>1809</v>
      </c>
      <c r="I87" s="124"/>
      <c r="J87" s="124"/>
    </row>
    <row r="88" spans="1:10">
      <c r="A88" s="121"/>
      <c r="B88" s="121"/>
      <c r="C88" s="121"/>
      <c r="D88" s="121"/>
      <c r="E88" s="121" t="s">
        <v>2832</v>
      </c>
      <c r="F88" s="121" t="s">
        <v>2833</v>
      </c>
      <c r="G88" s="129" t="s">
        <v>1808</v>
      </c>
      <c r="H88" s="121" t="s">
        <v>1809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1796</v>
      </c>
      <c r="H89" s="121" t="s">
        <v>1797</v>
      </c>
      <c r="I89" s="124"/>
      <c r="J89" s="124"/>
    </row>
    <row r="90" spans="1:10">
      <c r="A90" s="121"/>
      <c r="B90" s="121"/>
      <c r="C90" s="121" t="s">
        <v>2017</v>
      </c>
      <c r="D90" s="121" t="s">
        <v>2018</v>
      </c>
      <c r="E90" s="121" t="s">
        <v>887</v>
      </c>
      <c r="F90" s="121" t="s">
        <v>888</v>
      </c>
      <c r="G90" s="129" t="s">
        <v>1810</v>
      </c>
      <c r="H90" s="121" t="s">
        <v>1811</v>
      </c>
      <c r="I90" s="124"/>
      <c r="J90" s="124"/>
    </row>
    <row r="91" spans="1:10">
      <c r="A91" s="121"/>
      <c r="B91" s="121"/>
      <c r="C91" s="121"/>
      <c r="D91" s="121"/>
      <c r="E91" s="121" t="s">
        <v>889</v>
      </c>
      <c r="F91" s="121" t="s">
        <v>890</v>
      </c>
      <c r="G91" s="129" t="s">
        <v>1810</v>
      </c>
      <c r="H91" s="121" t="s">
        <v>1811</v>
      </c>
      <c r="I91" s="124"/>
      <c r="J91" s="124"/>
    </row>
    <row r="92" spans="1:10">
      <c r="A92" s="121"/>
      <c r="B92" s="121"/>
      <c r="C92" s="121"/>
      <c r="D92" s="121"/>
      <c r="E92" s="121" t="s">
        <v>891</v>
      </c>
      <c r="F92" s="121" t="s">
        <v>892</v>
      </c>
      <c r="G92" s="129" t="s">
        <v>1810</v>
      </c>
      <c r="H92" s="121" t="s">
        <v>1811</v>
      </c>
      <c r="I92" s="124"/>
      <c r="J92" s="124"/>
    </row>
    <row r="93" spans="1:10">
      <c r="A93" s="121"/>
      <c r="B93" s="121"/>
      <c r="C93" s="121"/>
      <c r="D93" s="121"/>
      <c r="E93" s="121" t="s">
        <v>893</v>
      </c>
      <c r="F93" s="121" t="s">
        <v>894</v>
      </c>
      <c r="G93" s="129" t="s">
        <v>1810</v>
      </c>
      <c r="H93" s="121" t="s">
        <v>1811</v>
      </c>
      <c r="I93" s="124"/>
      <c r="J93" s="124"/>
    </row>
    <row r="94" spans="1:10">
      <c r="A94" s="121"/>
      <c r="B94" s="121"/>
      <c r="C94" s="121"/>
      <c r="D94" s="121"/>
      <c r="E94" s="121" t="s">
        <v>895</v>
      </c>
      <c r="F94" s="121" t="s">
        <v>896</v>
      </c>
      <c r="G94" s="129" t="s">
        <v>1810</v>
      </c>
      <c r="H94" s="121" t="s">
        <v>1811</v>
      </c>
      <c r="I94" s="124"/>
      <c r="J94" s="124"/>
    </row>
    <row r="95" spans="1:10">
      <c r="A95" s="121"/>
      <c r="B95" s="121"/>
      <c r="C95" s="121"/>
      <c r="D95" s="121"/>
      <c r="E95" s="121" t="s">
        <v>897</v>
      </c>
      <c r="F95" s="121" t="s">
        <v>898</v>
      </c>
      <c r="G95" s="129" t="s">
        <v>1810</v>
      </c>
      <c r="H95" s="121" t="s">
        <v>1811</v>
      </c>
      <c r="I95" s="124"/>
      <c r="J95" s="124"/>
    </row>
    <row r="96" spans="1:10">
      <c r="A96" s="121"/>
      <c r="B96" s="121"/>
      <c r="C96" s="121"/>
      <c r="D96" s="121"/>
      <c r="E96" s="121" t="s">
        <v>899</v>
      </c>
      <c r="F96" s="121" t="s">
        <v>900</v>
      </c>
      <c r="G96" s="129" t="s">
        <v>1810</v>
      </c>
      <c r="H96" s="121" t="s">
        <v>1811</v>
      </c>
      <c r="I96" s="124"/>
      <c r="J96" s="124"/>
    </row>
    <row r="97" spans="1:10">
      <c r="A97" s="121"/>
      <c r="B97" s="121"/>
      <c r="C97" s="121"/>
      <c r="D97" s="121"/>
      <c r="E97" s="121" t="s">
        <v>901</v>
      </c>
      <c r="F97" s="121" t="s">
        <v>902</v>
      </c>
      <c r="G97" s="129" t="s">
        <v>1810</v>
      </c>
      <c r="H97" s="121" t="s">
        <v>1811</v>
      </c>
      <c r="I97" s="124"/>
      <c r="J97" s="124"/>
    </row>
    <row r="98" spans="1:10">
      <c r="A98" s="121"/>
      <c r="B98" s="121"/>
      <c r="C98" s="121"/>
      <c r="D98" s="121"/>
      <c r="E98" s="121" t="s">
        <v>903</v>
      </c>
      <c r="F98" s="121" t="s">
        <v>904</v>
      </c>
      <c r="G98" s="129" t="s">
        <v>1810</v>
      </c>
      <c r="H98" s="121" t="s">
        <v>1811</v>
      </c>
      <c r="I98" s="124"/>
      <c r="J98" s="124"/>
    </row>
    <row r="99" spans="1:10">
      <c r="A99" s="121"/>
      <c r="B99" s="121"/>
      <c r="C99" s="121"/>
      <c r="D99" s="121"/>
      <c r="E99" s="121" t="s">
        <v>909</v>
      </c>
      <c r="F99" s="121" t="s">
        <v>910</v>
      </c>
      <c r="G99" s="129" t="s">
        <v>1800</v>
      </c>
      <c r="H99" s="121" t="s">
        <v>1801</v>
      </c>
      <c r="I99" s="124"/>
      <c r="J99" s="124"/>
    </row>
    <row r="100" spans="1:10">
      <c r="A100" s="121"/>
      <c r="B100" s="121"/>
      <c r="C100" s="121"/>
      <c r="D100" s="121"/>
      <c r="E100" s="121" t="s">
        <v>911</v>
      </c>
      <c r="F100" s="121" t="s">
        <v>912</v>
      </c>
      <c r="G100" s="129" t="s">
        <v>1810</v>
      </c>
      <c r="H100" s="121" t="s">
        <v>1811</v>
      </c>
      <c r="I100" s="124"/>
      <c r="J100" s="124"/>
    </row>
    <row r="101" spans="1:10">
      <c r="A101" s="121"/>
      <c r="B101" s="121"/>
      <c r="C101" s="121"/>
      <c r="D101" s="121"/>
      <c r="E101" s="121" t="s">
        <v>914</v>
      </c>
      <c r="F101" s="121" t="s">
        <v>915</v>
      </c>
      <c r="G101" s="129" t="s">
        <v>1800</v>
      </c>
      <c r="H101" s="121" t="s">
        <v>1801</v>
      </c>
      <c r="I101" s="124"/>
      <c r="J101" s="124"/>
    </row>
    <row r="102" spans="1:10">
      <c r="A102" s="121"/>
      <c r="B102" s="121"/>
      <c r="C102" s="121"/>
      <c r="D102" s="121"/>
      <c r="E102" s="121" t="s">
        <v>931</v>
      </c>
      <c r="F102" s="121" t="s">
        <v>932</v>
      </c>
      <c r="G102" s="129" t="s">
        <v>1796</v>
      </c>
      <c r="H102" s="121" t="s">
        <v>1797</v>
      </c>
      <c r="I102" s="124"/>
      <c r="J102" s="124"/>
    </row>
    <row r="103" spans="1:10">
      <c r="A103" s="121"/>
      <c r="B103" s="121"/>
      <c r="C103" s="121"/>
      <c r="D103" s="121"/>
      <c r="E103" s="121" t="s">
        <v>933</v>
      </c>
      <c r="F103" s="121" t="s">
        <v>934</v>
      </c>
      <c r="G103" s="129" t="s">
        <v>1800</v>
      </c>
      <c r="H103" s="121" t="s">
        <v>1801</v>
      </c>
      <c r="I103" s="124"/>
      <c r="J103" s="124"/>
    </row>
    <row r="104" spans="1:10">
      <c r="A104" s="121"/>
      <c r="B104" s="121"/>
      <c r="C104" s="121"/>
      <c r="D104" s="121"/>
      <c r="E104" s="121" t="s">
        <v>935</v>
      </c>
      <c r="F104" s="121" t="s">
        <v>936</v>
      </c>
      <c r="G104" s="129" t="s">
        <v>1800</v>
      </c>
      <c r="H104" s="121" t="s">
        <v>1801</v>
      </c>
      <c r="I104" s="124"/>
      <c r="J104" s="124"/>
    </row>
    <row r="105" spans="1:10">
      <c r="A105" s="121"/>
      <c r="B105" s="121"/>
      <c r="C105" s="121"/>
      <c r="D105" s="121"/>
      <c r="E105" s="121" t="s">
        <v>937</v>
      </c>
      <c r="F105" s="121" t="s">
        <v>938</v>
      </c>
      <c r="G105" s="129" t="s">
        <v>1800</v>
      </c>
      <c r="H105" s="121" t="s">
        <v>1801</v>
      </c>
      <c r="I105" s="124"/>
      <c r="J105" s="124"/>
    </row>
    <row r="106" spans="1:10">
      <c r="A106" s="121"/>
      <c r="B106" s="121"/>
      <c r="C106" s="121"/>
      <c r="D106" s="121"/>
      <c r="E106" s="121" t="s">
        <v>939</v>
      </c>
      <c r="F106" s="121" t="s">
        <v>2834</v>
      </c>
      <c r="G106" s="129" t="s">
        <v>1800</v>
      </c>
      <c r="H106" s="121" t="s">
        <v>1801</v>
      </c>
      <c r="I106" s="124"/>
      <c r="J106" s="124"/>
    </row>
    <row r="107" spans="1:10">
      <c r="A107" s="121"/>
      <c r="B107" s="121"/>
      <c r="C107" s="121"/>
      <c r="D107" s="121"/>
      <c r="E107" s="121" t="s">
        <v>940</v>
      </c>
      <c r="F107" s="121" t="s">
        <v>941</v>
      </c>
      <c r="G107" s="129" t="s">
        <v>1800</v>
      </c>
      <c r="H107" s="121" t="s">
        <v>1801</v>
      </c>
      <c r="I107" s="124"/>
      <c r="J107" s="124"/>
    </row>
    <row r="108" spans="1:10">
      <c r="A108" s="121"/>
      <c r="B108" s="121"/>
      <c r="C108" s="121"/>
      <c r="D108" s="121"/>
      <c r="E108" s="121" t="s">
        <v>769</v>
      </c>
      <c r="F108" s="121" t="s">
        <v>770</v>
      </c>
      <c r="G108" s="129" t="s">
        <v>1800</v>
      </c>
      <c r="H108" s="121" t="s">
        <v>1801</v>
      </c>
      <c r="I108" s="124"/>
      <c r="J108" s="124"/>
    </row>
    <row r="109" spans="1:10">
      <c r="A109" s="121"/>
      <c r="B109" s="121"/>
      <c r="C109" s="121"/>
      <c r="D109" s="121"/>
      <c r="E109" s="121" t="s">
        <v>3066</v>
      </c>
      <c r="F109" s="121" t="s">
        <v>807</v>
      </c>
      <c r="G109" s="129" t="s">
        <v>1800</v>
      </c>
      <c r="H109" s="121" t="s">
        <v>1801</v>
      </c>
      <c r="I109" s="124"/>
      <c r="J109" s="124"/>
    </row>
    <row r="110" spans="1:10">
      <c r="A110" s="121"/>
      <c r="B110" s="121"/>
      <c r="C110" s="121"/>
      <c r="D110" s="121"/>
      <c r="E110" s="121" t="s">
        <v>2835</v>
      </c>
      <c r="F110" s="121" t="s">
        <v>2836</v>
      </c>
      <c r="G110" s="129" t="s">
        <v>1800</v>
      </c>
      <c r="H110" s="121" t="s">
        <v>1801</v>
      </c>
      <c r="I110" s="124"/>
      <c r="J110" s="124"/>
    </row>
    <row r="111" spans="1:10">
      <c r="A111" s="121"/>
      <c r="B111" s="121"/>
      <c r="C111" s="121"/>
      <c r="D111" s="121"/>
      <c r="E111" s="121" t="s">
        <v>3067</v>
      </c>
      <c r="F111" s="121" t="s">
        <v>3068</v>
      </c>
      <c r="G111" s="129" t="s">
        <v>1794</v>
      </c>
      <c r="H111" s="121" t="s">
        <v>1795</v>
      </c>
      <c r="I111" s="124"/>
      <c r="J111" s="124"/>
    </row>
    <row r="112" spans="1:10">
      <c r="A112" s="121"/>
      <c r="B112" s="121"/>
      <c r="C112" s="121" t="s">
        <v>2019</v>
      </c>
      <c r="D112" s="121" t="s">
        <v>2020</v>
      </c>
      <c r="E112" s="121" t="s">
        <v>863</v>
      </c>
      <c r="F112" s="121" t="s">
        <v>864</v>
      </c>
      <c r="G112" s="129" t="s">
        <v>1794</v>
      </c>
      <c r="H112" s="121" t="s">
        <v>1795</v>
      </c>
      <c r="I112" s="124"/>
      <c r="J112" s="124"/>
    </row>
    <row r="113" spans="1:10">
      <c r="A113" s="121"/>
      <c r="B113" s="121"/>
      <c r="C113" s="121"/>
      <c r="D113" s="121"/>
      <c r="E113" s="121" t="s">
        <v>869</v>
      </c>
      <c r="F113" s="121" t="s">
        <v>870</v>
      </c>
      <c r="G113" s="129" t="s">
        <v>1794</v>
      </c>
      <c r="H113" s="121" t="s">
        <v>1795</v>
      </c>
      <c r="I113" s="124"/>
      <c r="J113" s="124"/>
    </row>
    <row r="114" spans="1:10">
      <c r="A114" s="121"/>
      <c r="B114" s="121"/>
      <c r="C114" s="121"/>
      <c r="D114" s="121"/>
      <c r="E114" s="121" t="s">
        <v>905</v>
      </c>
      <c r="F114" s="121" t="s">
        <v>906</v>
      </c>
      <c r="G114" s="129" t="s">
        <v>1800</v>
      </c>
      <c r="H114" s="121" t="s">
        <v>1801</v>
      </c>
      <c r="I114" s="124"/>
      <c r="J114" s="124"/>
    </row>
    <row r="115" spans="1:10">
      <c r="A115" s="121"/>
      <c r="B115" s="121"/>
      <c r="C115" s="121"/>
      <c r="D115" s="121"/>
      <c r="E115" s="121" t="s">
        <v>634</v>
      </c>
      <c r="F115" s="121" t="s">
        <v>1907</v>
      </c>
      <c r="G115" s="129" t="s">
        <v>1794</v>
      </c>
      <c r="H115" s="121" t="s">
        <v>1795</v>
      </c>
      <c r="I115" s="124"/>
      <c r="J115" s="124"/>
    </row>
    <row r="116" spans="1:10">
      <c r="A116" s="121"/>
      <c r="B116" s="121"/>
      <c r="C116" s="121"/>
      <c r="D116" s="121"/>
      <c r="E116" s="121" t="s">
        <v>916</v>
      </c>
      <c r="F116" s="121" t="s">
        <v>917</v>
      </c>
      <c r="G116" s="129" t="s">
        <v>1794</v>
      </c>
      <c r="H116" s="121" t="s">
        <v>1795</v>
      </c>
      <c r="I116" s="124"/>
      <c r="J116" s="124"/>
    </row>
    <row r="117" spans="1:10">
      <c r="A117" s="121"/>
      <c r="B117" s="121"/>
      <c r="C117" s="121"/>
      <c r="D117" s="121"/>
      <c r="E117" s="121" t="s">
        <v>918</v>
      </c>
      <c r="F117" s="121" t="s">
        <v>919</v>
      </c>
      <c r="G117" s="129" t="s">
        <v>1794</v>
      </c>
      <c r="H117" s="121" t="s">
        <v>1795</v>
      </c>
      <c r="I117" s="124"/>
      <c r="J117" s="124"/>
    </row>
    <row r="118" spans="1:10">
      <c r="A118" s="121"/>
      <c r="B118" s="121"/>
      <c r="C118" s="121"/>
      <c r="D118" s="121"/>
      <c r="E118" s="121" t="s">
        <v>920</v>
      </c>
      <c r="F118" s="121" t="s">
        <v>921</v>
      </c>
      <c r="G118" s="129" t="s">
        <v>1794</v>
      </c>
      <c r="H118" s="121" t="s">
        <v>1795</v>
      </c>
      <c r="I118" s="124"/>
      <c r="J118" s="124"/>
    </row>
    <row r="119" spans="1:10">
      <c r="A119" s="121"/>
      <c r="B119" s="121"/>
      <c r="C119" s="121"/>
      <c r="D119" s="121"/>
      <c r="E119" s="121" t="s">
        <v>922</v>
      </c>
      <c r="F119" s="121" t="s">
        <v>2837</v>
      </c>
      <c r="G119" s="129" t="s">
        <v>1794</v>
      </c>
      <c r="H119" s="121" t="s">
        <v>1795</v>
      </c>
      <c r="I119" s="124"/>
      <c r="J119" s="124"/>
    </row>
    <row r="120" spans="1:10">
      <c r="A120" s="121"/>
      <c r="B120" s="121"/>
      <c r="C120" s="121"/>
      <c r="D120" s="121"/>
      <c r="E120" s="121" t="s">
        <v>925</v>
      </c>
      <c r="F120" s="121" t="s">
        <v>926</v>
      </c>
      <c r="G120" s="129" t="s">
        <v>1794</v>
      </c>
      <c r="H120" s="121" t="s">
        <v>1795</v>
      </c>
      <c r="I120" s="124"/>
      <c r="J120" s="124"/>
    </row>
    <row r="121" spans="1:10">
      <c r="A121" s="121"/>
      <c r="B121" s="121"/>
      <c r="C121" s="121"/>
      <c r="D121" s="121"/>
      <c r="E121" s="121" t="s">
        <v>761</v>
      </c>
      <c r="F121" s="121" t="s">
        <v>762</v>
      </c>
      <c r="G121" s="129" t="s">
        <v>1794</v>
      </c>
      <c r="H121" s="121" t="s">
        <v>1795</v>
      </c>
      <c r="I121" s="124"/>
      <c r="J121" s="124"/>
    </row>
    <row r="122" spans="1:10">
      <c r="A122" s="121"/>
      <c r="B122" s="121"/>
      <c r="C122" s="121"/>
      <c r="D122" s="121"/>
      <c r="E122" s="121" t="s">
        <v>763</v>
      </c>
      <c r="F122" s="121" t="s">
        <v>764</v>
      </c>
      <c r="G122" s="129" t="s">
        <v>1794</v>
      </c>
      <c r="H122" s="121" t="s">
        <v>1795</v>
      </c>
      <c r="I122" s="124"/>
      <c r="J122" s="124"/>
    </row>
    <row r="123" spans="1:10">
      <c r="A123" s="121"/>
      <c r="B123" s="121"/>
      <c r="C123" s="121"/>
      <c r="D123" s="121"/>
      <c r="E123" s="121" t="s">
        <v>952</v>
      </c>
      <c r="F123" s="121" t="s">
        <v>953</v>
      </c>
      <c r="G123" s="129" t="s">
        <v>1794</v>
      </c>
      <c r="H123" s="121" t="s">
        <v>1795</v>
      </c>
      <c r="I123" s="124"/>
      <c r="J123" s="124"/>
    </row>
    <row r="124" spans="1:10">
      <c r="A124" s="121"/>
      <c r="B124" s="121"/>
      <c r="C124" s="121"/>
      <c r="D124" s="121"/>
      <c r="E124" s="121" t="s">
        <v>767</v>
      </c>
      <c r="F124" s="121" t="s">
        <v>768</v>
      </c>
      <c r="G124" s="129" t="s">
        <v>1794</v>
      </c>
      <c r="H124" s="121" t="s">
        <v>1795</v>
      </c>
      <c r="I124" s="124"/>
      <c r="J124" s="124"/>
    </row>
    <row r="125" spans="1:10">
      <c r="A125" s="121"/>
      <c r="B125" s="121"/>
      <c r="C125" s="121"/>
      <c r="D125" s="121"/>
      <c r="E125" s="121" t="s">
        <v>570</v>
      </c>
      <c r="F125" s="121" t="s">
        <v>571</v>
      </c>
      <c r="G125" s="129" t="s">
        <v>1794</v>
      </c>
      <c r="H125" s="121" t="s">
        <v>1795</v>
      </c>
      <c r="I125" s="124"/>
      <c r="J125" s="124"/>
    </row>
    <row r="126" spans="1:10">
      <c r="A126" s="121"/>
      <c r="B126" s="121"/>
      <c r="C126" s="121"/>
      <c r="D126" s="121"/>
      <c r="E126" s="121" t="s">
        <v>788</v>
      </c>
      <c r="F126" s="121" t="s">
        <v>789</v>
      </c>
      <c r="G126" s="129" t="s">
        <v>1794</v>
      </c>
      <c r="H126" s="121" t="s">
        <v>1795</v>
      </c>
      <c r="I126" s="124"/>
      <c r="J126" s="124"/>
    </row>
    <row r="127" spans="1:10">
      <c r="A127" s="121"/>
      <c r="B127" s="121"/>
      <c r="C127" s="121"/>
      <c r="D127" s="121"/>
      <c r="E127" s="121" t="s">
        <v>1013</v>
      </c>
      <c r="F127" s="121" t="s">
        <v>1014</v>
      </c>
      <c r="G127" s="129" t="s">
        <v>1794</v>
      </c>
      <c r="H127" s="121" t="s">
        <v>1795</v>
      </c>
      <c r="I127" s="124"/>
      <c r="J127" s="124"/>
    </row>
    <row r="128" spans="1:10">
      <c r="A128" s="121"/>
      <c r="B128" s="121"/>
      <c r="C128" s="121"/>
      <c r="D128" s="121"/>
      <c r="E128" s="121" t="s">
        <v>1017</v>
      </c>
      <c r="F128" s="121" t="s">
        <v>1018</v>
      </c>
      <c r="G128" s="129" t="s">
        <v>1794</v>
      </c>
      <c r="H128" s="121" t="s">
        <v>1795</v>
      </c>
      <c r="I128" s="124"/>
      <c r="J128" s="124"/>
    </row>
    <row r="129" spans="1:10">
      <c r="A129" s="121"/>
      <c r="B129" s="121"/>
      <c r="C129" s="121"/>
      <c r="D129" s="121"/>
      <c r="E129" s="121" t="s">
        <v>2838</v>
      </c>
      <c r="F129" s="121" t="s">
        <v>2839</v>
      </c>
      <c r="G129" s="129" t="s">
        <v>1794</v>
      </c>
      <c r="H129" s="121" t="s">
        <v>1795</v>
      </c>
      <c r="I129" s="124"/>
      <c r="J129" s="124"/>
    </row>
    <row r="130" spans="1:10">
      <c r="A130" s="121"/>
      <c r="B130" s="121"/>
      <c r="C130" s="121"/>
      <c r="D130" s="121"/>
      <c r="E130" s="121" t="s">
        <v>1908</v>
      </c>
      <c r="F130" s="121" t="s">
        <v>2840</v>
      </c>
      <c r="G130" s="129" t="s">
        <v>1794</v>
      </c>
      <c r="H130" s="121" t="s">
        <v>1795</v>
      </c>
      <c r="I130" s="124"/>
      <c r="J130" s="124"/>
    </row>
    <row r="131" spans="1:10">
      <c r="A131" s="121"/>
      <c r="B131" s="121"/>
      <c r="C131" s="121"/>
      <c r="D131" s="121"/>
      <c r="E131" s="121" t="s">
        <v>1022</v>
      </c>
      <c r="F131" s="121" t="s">
        <v>1023</v>
      </c>
      <c r="G131" s="129" t="s">
        <v>1794</v>
      </c>
      <c r="H131" s="121" t="s">
        <v>1795</v>
      </c>
      <c r="I131" s="124"/>
      <c r="J131" s="124"/>
    </row>
    <row r="132" spans="1:10">
      <c r="A132" s="121"/>
      <c r="B132" s="121"/>
      <c r="C132" s="121"/>
      <c r="D132" s="121"/>
      <c r="E132" s="121" t="s">
        <v>2841</v>
      </c>
      <c r="F132" s="121" t="s">
        <v>2842</v>
      </c>
      <c r="G132" s="129" t="s">
        <v>1794</v>
      </c>
      <c r="H132" s="121" t="s">
        <v>1795</v>
      </c>
      <c r="I132" s="124"/>
      <c r="J132" s="124"/>
    </row>
    <row r="133" spans="1:10">
      <c r="A133" s="121"/>
      <c r="B133" s="121"/>
      <c r="C133" s="121"/>
      <c r="D133" s="121"/>
      <c r="E133" s="121" t="s">
        <v>1025</v>
      </c>
      <c r="F133" s="121" t="s">
        <v>1026</v>
      </c>
      <c r="G133" s="129" t="s">
        <v>1794</v>
      </c>
      <c r="H133" s="121" t="s">
        <v>1795</v>
      </c>
      <c r="I133" s="124"/>
      <c r="J133" s="124"/>
    </row>
    <row r="134" spans="1:10">
      <c r="A134" s="121"/>
      <c r="B134" s="121"/>
      <c r="C134" s="121" t="s">
        <v>2021</v>
      </c>
      <c r="D134" s="121" t="s">
        <v>2022</v>
      </c>
      <c r="E134" s="121" t="s">
        <v>849</v>
      </c>
      <c r="F134" s="121" t="s">
        <v>850</v>
      </c>
      <c r="G134" s="129" t="s">
        <v>1798</v>
      </c>
      <c r="H134" s="121" t="s">
        <v>1799</v>
      </c>
      <c r="I134" s="124"/>
      <c r="J134" s="124"/>
    </row>
    <row r="135" spans="1:10">
      <c r="A135" s="121"/>
      <c r="B135" s="121"/>
      <c r="C135" s="121"/>
      <c r="D135" s="121"/>
      <c r="E135" s="121" t="s">
        <v>923</v>
      </c>
      <c r="F135" s="121" t="s">
        <v>924</v>
      </c>
      <c r="G135" s="129" t="s">
        <v>1794</v>
      </c>
      <c r="H135" s="121" t="s">
        <v>1795</v>
      </c>
      <c r="I135" s="124"/>
      <c r="J135" s="124"/>
    </row>
    <row r="136" spans="1:10">
      <c r="A136" s="121"/>
      <c r="B136" s="121"/>
      <c r="C136" s="121"/>
      <c r="D136" s="121"/>
      <c r="E136" s="121" t="s">
        <v>980</v>
      </c>
      <c r="F136" s="121" t="s">
        <v>981</v>
      </c>
      <c r="G136" s="129" t="s">
        <v>1798</v>
      </c>
      <c r="H136" s="121" t="s">
        <v>1799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2017</v>
      </c>
      <c r="D137" s="121" t="s">
        <v>2018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540</v>
      </c>
      <c r="F138" s="121" t="s">
        <v>541</v>
      </c>
      <c r="G138" s="129" t="s">
        <v>1800</v>
      </c>
      <c r="H138" s="121" t="s">
        <v>1801</v>
      </c>
      <c r="I138" s="124"/>
      <c r="J138" s="124"/>
    </row>
    <row r="139" spans="1:10">
      <c r="A139" s="121"/>
      <c r="B139" s="121"/>
      <c r="C139" s="121"/>
      <c r="D139" s="121"/>
      <c r="E139" s="121" t="s">
        <v>913</v>
      </c>
      <c r="F139" s="121" t="s">
        <v>548</v>
      </c>
      <c r="G139" s="129" t="s">
        <v>1800</v>
      </c>
      <c r="H139" s="121" t="s">
        <v>1801</v>
      </c>
      <c r="I139" s="124"/>
      <c r="J139" s="124"/>
    </row>
    <row r="140" spans="1:10">
      <c r="A140" s="121"/>
      <c r="B140" s="121"/>
      <c r="C140" s="121"/>
      <c r="D140" s="121"/>
      <c r="E140" s="121" t="s">
        <v>549</v>
      </c>
      <c r="F140" s="121" t="s">
        <v>550</v>
      </c>
      <c r="G140" s="129" t="s">
        <v>1800</v>
      </c>
      <c r="H140" s="121" t="s">
        <v>1801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3132</v>
      </c>
      <c r="F141" s="129" t="s">
        <v>538</v>
      </c>
      <c r="G141" s="129" t="s">
        <v>1800</v>
      </c>
      <c r="H141" s="129" t="s">
        <v>1801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3133</v>
      </c>
      <c r="F142" s="129" t="s">
        <v>3134</v>
      </c>
      <c r="G142" s="129" t="s">
        <v>1800</v>
      </c>
      <c r="H142" s="129" t="s">
        <v>1801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3135</v>
      </c>
      <c r="F143" s="129" t="s">
        <v>3136</v>
      </c>
      <c r="G143" s="129" t="s">
        <v>1800</v>
      </c>
      <c r="H143" s="129" t="s">
        <v>1801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3137</v>
      </c>
      <c r="F144" s="129" t="s">
        <v>3138</v>
      </c>
      <c r="G144" s="129" t="s">
        <v>1800</v>
      </c>
      <c r="H144" s="129" t="s">
        <v>1801</v>
      </c>
      <c r="I144" s="270"/>
      <c r="J144" s="270"/>
    </row>
    <row r="145" spans="1:10">
      <c r="A145" s="121"/>
      <c r="B145" s="121"/>
      <c r="C145" s="121"/>
      <c r="D145" s="121"/>
      <c r="E145" s="121" t="s">
        <v>539</v>
      </c>
      <c r="F145" s="121" t="s">
        <v>3069</v>
      </c>
      <c r="G145" s="129" t="s">
        <v>1800</v>
      </c>
      <c r="H145" s="121" t="s">
        <v>1801</v>
      </c>
      <c r="I145" s="124"/>
      <c r="J145" s="124"/>
    </row>
    <row r="146" spans="1:10">
      <c r="A146" s="121"/>
      <c r="B146" s="121"/>
      <c r="C146" s="121"/>
      <c r="D146" s="121"/>
      <c r="E146" s="121" t="s">
        <v>995</v>
      </c>
      <c r="F146" s="121" t="s">
        <v>991</v>
      </c>
      <c r="G146" s="129" t="s">
        <v>1800</v>
      </c>
      <c r="H146" s="121" t="s">
        <v>1801</v>
      </c>
      <c r="I146" s="124"/>
      <c r="J146" s="124"/>
    </row>
    <row r="147" spans="1:10">
      <c r="A147" s="121"/>
      <c r="B147" s="121"/>
      <c r="C147" s="121"/>
      <c r="D147" s="121"/>
      <c r="E147" s="121" t="s">
        <v>996</v>
      </c>
      <c r="F147" s="121" t="s">
        <v>1020</v>
      </c>
      <c r="G147" s="129" t="s">
        <v>1800</v>
      </c>
      <c r="H147" s="121" t="s">
        <v>1801</v>
      </c>
      <c r="I147" s="124"/>
      <c r="J147" s="124"/>
    </row>
    <row r="148" spans="1:10">
      <c r="A148" s="121"/>
      <c r="B148" s="121"/>
      <c r="C148" s="121"/>
      <c r="D148" s="121"/>
      <c r="E148" s="121" t="s">
        <v>1029</v>
      </c>
      <c r="F148" s="121" t="s">
        <v>1910</v>
      </c>
      <c r="G148" s="129" t="s">
        <v>1800</v>
      </c>
      <c r="H148" s="121" t="s">
        <v>1801</v>
      </c>
      <c r="I148" s="124"/>
      <c r="J148" s="124"/>
    </row>
    <row r="149" spans="1:10">
      <c r="A149" s="121"/>
      <c r="B149" s="121"/>
      <c r="C149" s="121"/>
      <c r="D149" s="121"/>
      <c r="E149" s="121" t="s">
        <v>2843</v>
      </c>
      <c r="F149" s="121" t="s">
        <v>2829</v>
      </c>
      <c r="G149" s="129" t="s">
        <v>1800</v>
      </c>
      <c r="H149" s="121" t="s">
        <v>1801</v>
      </c>
      <c r="I149" s="124"/>
      <c r="J149" s="124"/>
    </row>
    <row r="150" spans="1:10">
      <c r="A150" s="121"/>
      <c r="B150" s="121"/>
      <c r="C150" s="121"/>
      <c r="D150" s="121"/>
      <c r="E150" s="121" t="s">
        <v>2844</v>
      </c>
      <c r="F150" s="121" t="s">
        <v>2840</v>
      </c>
      <c r="G150" s="129" t="s">
        <v>1800</v>
      </c>
      <c r="H150" s="121" t="s">
        <v>1801</v>
      </c>
      <c r="I150" s="124"/>
      <c r="J150" s="124"/>
    </row>
    <row r="151" spans="1:10">
      <c r="A151" s="121"/>
      <c r="B151" s="121"/>
      <c r="C151" s="121"/>
      <c r="D151" s="121"/>
      <c r="E151" s="121" t="s">
        <v>2845</v>
      </c>
      <c r="F151" s="121" t="s">
        <v>1018</v>
      </c>
      <c r="G151" s="129" t="s">
        <v>1800</v>
      </c>
      <c r="H151" s="121" t="s">
        <v>1801</v>
      </c>
      <c r="I151" s="124"/>
      <c r="J151" s="124"/>
    </row>
    <row r="152" spans="1:10">
      <c r="A152" s="121"/>
      <c r="B152" s="121"/>
      <c r="C152" s="121"/>
      <c r="D152" s="121"/>
      <c r="E152" s="121" t="s">
        <v>2846</v>
      </c>
      <c r="F152" s="121" t="s">
        <v>2847</v>
      </c>
      <c r="G152" s="129" t="s">
        <v>1800</v>
      </c>
      <c r="H152" s="121" t="s">
        <v>1801</v>
      </c>
      <c r="I152" s="124"/>
      <c r="J152" s="124"/>
    </row>
    <row r="153" spans="1:10">
      <c r="A153" s="121"/>
      <c r="B153" s="121"/>
      <c r="C153" s="121"/>
      <c r="D153" s="121"/>
      <c r="E153" s="121" t="s">
        <v>3070</v>
      </c>
      <c r="F153" s="121" t="s">
        <v>2842</v>
      </c>
      <c r="G153" s="129" t="s">
        <v>1800</v>
      </c>
      <c r="H153" s="121" t="s">
        <v>1801</v>
      </c>
      <c r="I153" s="124"/>
      <c r="J153" s="124"/>
    </row>
    <row r="154" spans="1:10">
      <c r="A154" s="121"/>
      <c r="B154" s="121"/>
      <c r="C154" s="121"/>
      <c r="D154" s="121"/>
      <c r="E154" s="121" t="s">
        <v>3071</v>
      </c>
      <c r="F154" s="121" t="s">
        <v>3072</v>
      </c>
      <c r="G154" s="129" t="s">
        <v>1800</v>
      </c>
      <c r="H154" s="121" t="s">
        <v>1801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413</v>
      </c>
      <c r="B156" s="121" t="s">
        <v>551</v>
      </c>
      <c r="C156" s="121" t="s">
        <v>2019</v>
      </c>
      <c r="D156" s="121" t="s">
        <v>2020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543</v>
      </c>
      <c r="F157" s="121" t="s">
        <v>544</v>
      </c>
      <c r="G157" s="129" t="s">
        <v>1794</v>
      </c>
      <c r="H157" s="121" t="s">
        <v>1795</v>
      </c>
      <c r="I157" s="124"/>
      <c r="J157" s="124"/>
    </row>
    <row r="158" spans="1:10">
      <c r="A158" s="121"/>
      <c r="B158" s="121"/>
      <c r="C158" s="121"/>
      <c r="D158" s="121"/>
      <c r="E158" s="121" t="s">
        <v>552</v>
      </c>
      <c r="F158" s="121" t="s">
        <v>548</v>
      </c>
      <c r="G158" s="129" t="s">
        <v>1794</v>
      </c>
      <c r="H158" s="121" t="s">
        <v>1795</v>
      </c>
      <c r="I158" s="124"/>
      <c r="J158" s="124"/>
    </row>
    <row r="159" spans="1:10">
      <c r="A159" s="121"/>
      <c r="B159" s="121"/>
      <c r="C159" s="121"/>
      <c r="D159" s="121"/>
      <c r="E159" s="121" t="s">
        <v>2848</v>
      </c>
      <c r="F159" s="121" t="s">
        <v>2849</v>
      </c>
      <c r="G159" s="129" t="s">
        <v>1794</v>
      </c>
      <c r="H159" s="121" t="s">
        <v>1795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2850</v>
      </c>
      <c r="F160" s="129" t="s">
        <v>3139</v>
      </c>
      <c r="G160" s="129" t="s">
        <v>1794</v>
      </c>
      <c r="H160" s="129" t="s">
        <v>1795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3140</v>
      </c>
      <c r="F161" s="129" t="s">
        <v>3136</v>
      </c>
      <c r="G161" s="129" t="s">
        <v>1794</v>
      </c>
      <c r="H161" s="129" t="s">
        <v>1795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3141</v>
      </c>
      <c r="F162" s="129" t="s">
        <v>3138</v>
      </c>
      <c r="G162" s="129" t="s">
        <v>1794</v>
      </c>
      <c r="H162" s="129" t="s">
        <v>1795</v>
      </c>
      <c r="I162" s="270"/>
      <c r="J162" s="270"/>
    </row>
    <row r="163" spans="1:10">
      <c r="A163" s="121"/>
      <c r="B163" s="121"/>
      <c r="C163" s="121"/>
      <c r="D163" s="121"/>
      <c r="E163" s="121" t="s">
        <v>2851</v>
      </c>
      <c r="F163" s="121" t="s">
        <v>2852</v>
      </c>
      <c r="G163" s="129" t="s">
        <v>1794</v>
      </c>
      <c r="H163" s="121" t="s">
        <v>1795</v>
      </c>
      <c r="I163" s="124"/>
      <c r="J163" s="124"/>
    </row>
    <row r="164" spans="1:10">
      <c r="A164" s="121"/>
      <c r="B164" s="121"/>
      <c r="C164" s="121"/>
      <c r="D164" s="121"/>
      <c r="E164" s="121" t="s">
        <v>990</v>
      </c>
      <c r="F164" s="121" t="s">
        <v>991</v>
      </c>
      <c r="G164" s="129" t="s">
        <v>1794</v>
      </c>
      <c r="H164" s="121" t="s">
        <v>1795</v>
      </c>
      <c r="I164" s="124"/>
      <c r="J164" s="124"/>
    </row>
    <row r="165" spans="1:10">
      <c r="A165" s="121"/>
      <c r="B165" s="121"/>
      <c r="C165" s="121"/>
      <c r="D165" s="121"/>
      <c r="E165" s="121" t="s">
        <v>992</v>
      </c>
      <c r="F165" s="121" t="s">
        <v>1020</v>
      </c>
      <c r="G165" s="129" t="s">
        <v>1794</v>
      </c>
      <c r="H165" s="121" t="s">
        <v>1795</v>
      </c>
      <c r="I165" s="124"/>
      <c r="J165" s="124"/>
    </row>
    <row r="166" spans="1:10">
      <c r="A166" s="121"/>
      <c r="B166" s="121"/>
      <c r="C166" s="121"/>
      <c r="D166" s="121"/>
      <c r="E166" s="121" t="s">
        <v>1030</v>
      </c>
      <c r="F166" s="121" t="s">
        <v>1031</v>
      </c>
      <c r="G166" s="129" t="s">
        <v>1794</v>
      </c>
      <c r="H166" s="121" t="s">
        <v>1795</v>
      </c>
      <c r="I166" s="124"/>
      <c r="J166" s="124"/>
    </row>
    <row r="167" spans="1:10">
      <c r="A167" s="121"/>
      <c r="B167" s="121"/>
      <c r="C167" s="121"/>
      <c r="D167" s="121"/>
      <c r="E167" s="121" t="s">
        <v>1911</v>
      </c>
      <c r="F167" s="121" t="s">
        <v>1028</v>
      </c>
      <c r="G167" s="129" t="s">
        <v>1794</v>
      </c>
      <c r="H167" s="121" t="s">
        <v>1795</v>
      </c>
      <c r="I167" s="124"/>
      <c r="J167" s="124"/>
    </row>
    <row r="168" spans="1:10">
      <c r="A168" s="121"/>
      <c r="B168" s="121"/>
      <c r="C168" s="121"/>
      <c r="D168" s="121"/>
      <c r="E168" s="121" t="s">
        <v>2853</v>
      </c>
      <c r="F168" s="121" t="s">
        <v>2854</v>
      </c>
      <c r="G168" s="129" t="s">
        <v>1794</v>
      </c>
      <c r="H168" s="121" t="s">
        <v>1795</v>
      </c>
      <c r="I168" s="124"/>
      <c r="J168" s="124"/>
    </row>
    <row r="169" spans="1:10">
      <c r="A169" s="121"/>
      <c r="B169" s="121"/>
      <c r="C169" s="121"/>
      <c r="D169" s="121"/>
      <c r="E169" s="121" t="s">
        <v>3073</v>
      </c>
      <c r="F169" s="121" t="s">
        <v>2842</v>
      </c>
      <c r="G169" s="129" t="s">
        <v>1794</v>
      </c>
      <c r="H169" s="121" t="s">
        <v>1795</v>
      </c>
      <c r="I169" s="124"/>
      <c r="J169" s="124"/>
    </row>
    <row r="170" spans="1:10">
      <c r="A170" s="121" t="s">
        <v>573</v>
      </c>
      <c r="B170" s="121" t="s">
        <v>574</v>
      </c>
      <c r="C170" s="121" t="s">
        <v>2019</v>
      </c>
      <c r="D170" s="121" t="s">
        <v>2020</v>
      </c>
      <c r="E170" s="121" t="s">
        <v>575</v>
      </c>
      <c r="F170" s="121" t="s">
        <v>576</v>
      </c>
      <c r="G170" s="129" t="s">
        <v>1794</v>
      </c>
      <c r="H170" s="121" t="s">
        <v>1795</v>
      </c>
      <c r="I170" s="124"/>
      <c r="J170" s="124"/>
    </row>
    <row r="171" spans="1:10">
      <c r="A171" s="121"/>
      <c r="B171" s="121"/>
      <c r="C171" s="121"/>
      <c r="D171" s="121"/>
      <c r="E171" s="121" t="s">
        <v>577</v>
      </c>
      <c r="F171" s="121" t="s">
        <v>1032</v>
      </c>
      <c r="G171" s="129" t="s">
        <v>1794</v>
      </c>
      <c r="H171" s="121" t="s">
        <v>1795</v>
      </c>
      <c r="I171" s="124"/>
      <c r="J171" s="124"/>
    </row>
    <row r="172" spans="1:10">
      <c r="A172" s="121" t="s">
        <v>578</v>
      </c>
      <c r="B172" s="121" t="s">
        <v>579</v>
      </c>
      <c r="C172" s="121" t="s">
        <v>2019</v>
      </c>
      <c r="D172" s="121" t="s">
        <v>2020</v>
      </c>
      <c r="E172" s="121" t="s">
        <v>580</v>
      </c>
      <c r="F172" s="121" t="s">
        <v>581</v>
      </c>
      <c r="G172" s="129" t="s">
        <v>1802</v>
      </c>
      <c r="H172" s="121" t="s">
        <v>1803</v>
      </c>
      <c r="I172" s="124"/>
      <c r="J172" s="124"/>
    </row>
    <row r="173" spans="1:10">
      <c r="A173" s="121"/>
      <c r="B173" s="121"/>
      <c r="C173" s="121"/>
      <c r="D173" s="121"/>
      <c r="E173" s="121" t="s">
        <v>582</v>
      </c>
      <c r="F173" s="121" t="s">
        <v>583</v>
      </c>
      <c r="G173" s="129" t="s">
        <v>1802</v>
      </c>
      <c r="H173" s="121" t="s">
        <v>1803</v>
      </c>
      <c r="I173" s="124"/>
      <c r="J173" s="124"/>
    </row>
    <row r="174" spans="1:10">
      <c r="A174" s="121"/>
      <c r="B174" s="121"/>
      <c r="C174" s="121"/>
      <c r="D174" s="121"/>
      <c r="E174" s="121" t="s">
        <v>584</v>
      </c>
      <c r="F174" s="121" t="s">
        <v>743</v>
      </c>
      <c r="G174" s="129" t="s">
        <v>1802</v>
      </c>
      <c r="H174" s="121" t="s">
        <v>1803</v>
      </c>
      <c r="I174" s="124"/>
      <c r="J174" s="124"/>
    </row>
    <row r="175" spans="1:10">
      <c r="A175" s="121"/>
      <c r="B175" s="121"/>
      <c r="C175" s="121"/>
      <c r="D175" s="121"/>
      <c r="E175" s="121" t="s">
        <v>1912</v>
      </c>
      <c r="F175" s="121" t="s">
        <v>548</v>
      </c>
      <c r="G175" s="129" t="s">
        <v>1802</v>
      </c>
      <c r="H175" s="121" t="s">
        <v>1803</v>
      </c>
      <c r="I175" s="124"/>
      <c r="J175" s="124"/>
    </row>
    <row r="176" spans="1:10">
      <c r="A176" s="121"/>
      <c r="B176" s="121"/>
      <c r="C176" s="121"/>
      <c r="D176" s="121"/>
      <c r="E176" s="121" t="s">
        <v>585</v>
      </c>
      <c r="F176" s="121" t="s">
        <v>586</v>
      </c>
      <c r="G176" s="129" t="s">
        <v>1802</v>
      </c>
      <c r="H176" s="121" t="s">
        <v>1803</v>
      </c>
      <c r="I176" s="124"/>
      <c r="J176" s="124"/>
    </row>
    <row r="177" spans="1:10">
      <c r="A177" s="121"/>
      <c r="B177" s="121"/>
      <c r="C177" s="121"/>
      <c r="D177" s="121"/>
      <c r="E177" s="121" t="s">
        <v>1913</v>
      </c>
      <c r="F177" s="121" t="s">
        <v>1914</v>
      </c>
      <c r="G177" s="129" t="s">
        <v>1802</v>
      </c>
      <c r="H177" s="121" t="s">
        <v>1803</v>
      </c>
      <c r="I177" s="124"/>
      <c r="J177" s="124"/>
    </row>
    <row r="178" spans="1:10">
      <c r="A178" s="121" t="s">
        <v>587</v>
      </c>
      <c r="B178" s="121" t="s">
        <v>588</v>
      </c>
      <c r="C178" s="121" t="s">
        <v>2021</v>
      </c>
      <c r="D178" s="121" t="s">
        <v>2022</v>
      </c>
      <c r="E178" s="121" t="s">
        <v>589</v>
      </c>
      <c r="F178" s="121" t="s">
        <v>590</v>
      </c>
      <c r="G178" s="129" t="s">
        <v>1814</v>
      </c>
      <c r="H178" s="121" t="s">
        <v>1815</v>
      </c>
      <c r="I178" s="124"/>
      <c r="J178" s="124"/>
    </row>
    <row r="179" spans="1:10">
      <c r="A179" s="121"/>
      <c r="B179" s="121"/>
      <c r="C179" s="121"/>
      <c r="D179" s="121"/>
      <c r="E179" s="121" t="s">
        <v>591</v>
      </c>
      <c r="F179" s="121" t="s">
        <v>592</v>
      </c>
      <c r="G179" s="129" t="s">
        <v>1814</v>
      </c>
      <c r="H179" s="121" t="s">
        <v>1815</v>
      </c>
      <c r="I179" s="124"/>
      <c r="J179" s="124"/>
    </row>
    <row r="180" spans="1:10">
      <c r="A180" s="121"/>
      <c r="B180" s="121"/>
      <c r="C180" s="121"/>
      <c r="D180" s="121"/>
      <c r="E180" s="121" t="s">
        <v>593</v>
      </c>
      <c r="F180" s="121" t="s">
        <v>594</v>
      </c>
      <c r="G180" s="129" t="s">
        <v>1816</v>
      </c>
      <c r="H180" s="121" t="s">
        <v>1817</v>
      </c>
      <c r="I180" s="124"/>
      <c r="J180" s="124"/>
    </row>
    <row r="181" spans="1:10">
      <c r="A181" s="121"/>
      <c r="B181" s="121"/>
      <c r="C181" s="121"/>
      <c r="D181" s="121"/>
      <c r="E181" s="121" t="s">
        <v>595</v>
      </c>
      <c r="F181" s="121" t="s">
        <v>596</v>
      </c>
      <c r="G181" s="129" t="s">
        <v>1814</v>
      </c>
      <c r="H181" s="121" t="s">
        <v>1815</v>
      </c>
      <c r="I181" s="124"/>
      <c r="J181" s="124"/>
    </row>
    <row r="182" spans="1:10">
      <c r="A182" s="121"/>
      <c r="B182" s="121"/>
      <c r="C182" s="121"/>
      <c r="D182" s="121"/>
      <c r="E182" s="121" t="s">
        <v>597</v>
      </c>
      <c r="F182" s="121" t="s">
        <v>598</v>
      </c>
      <c r="G182" s="129" t="s">
        <v>1814</v>
      </c>
      <c r="H182" s="121" t="s">
        <v>1815</v>
      </c>
      <c r="I182" s="124"/>
      <c r="J182" s="124"/>
    </row>
    <row r="183" spans="1:10">
      <c r="A183" s="121"/>
      <c r="B183" s="121"/>
      <c r="C183" s="121"/>
      <c r="D183" s="121"/>
      <c r="E183" s="121" t="s">
        <v>599</v>
      </c>
      <c r="F183" s="121" t="s">
        <v>600</v>
      </c>
      <c r="G183" s="129" t="s">
        <v>1814</v>
      </c>
      <c r="H183" s="121" t="s">
        <v>1815</v>
      </c>
      <c r="I183" s="124"/>
      <c r="J183" s="124"/>
    </row>
    <row r="184" spans="1:10">
      <c r="A184" s="121"/>
      <c r="B184" s="121"/>
      <c r="C184" s="121"/>
      <c r="D184" s="121"/>
      <c r="E184" s="121" t="s">
        <v>774</v>
      </c>
      <c r="F184" s="121" t="s">
        <v>775</v>
      </c>
      <c r="G184" s="129" t="s">
        <v>1814</v>
      </c>
      <c r="H184" s="121" t="s">
        <v>1815</v>
      </c>
      <c r="I184" s="124"/>
      <c r="J184" s="124"/>
    </row>
    <row r="185" spans="1:10">
      <c r="A185" s="121"/>
      <c r="B185" s="121"/>
      <c r="C185" s="121"/>
      <c r="D185" s="121"/>
      <c r="E185" s="121" t="s">
        <v>1033</v>
      </c>
      <c r="F185" s="121" t="s">
        <v>1034</v>
      </c>
      <c r="G185" s="129" t="s">
        <v>1814</v>
      </c>
      <c r="H185" s="121" t="s">
        <v>1815</v>
      </c>
      <c r="I185" s="124"/>
      <c r="J185" s="124"/>
    </row>
    <row r="186" spans="1:10">
      <c r="A186" s="121"/>
      <c r="B186" s="121"/>
      <c r="C186" s="121"/>
      <c r="D186" s="121"/>
      <c r="E186" s="121" t="s">
        <v>601</v>
      </c>
      <c r="F186" s="121" t="s">
        <v>602</v>
      </c>
      <c r="G186" s="129" t="s">
        <v>1814</v>
      </c>
      <c r="H186" s="121" t="s">
        <v>1815</v>
      </c>
      <c r="I186" s="124"/>
      <c r="J186" s="124"/>
    </row>
    <row r="187" spans="1:10">
      <c r="A187" s="121"/>
      <c r="B187" s="121"/>
      <c r="C187" s="121"/>
      <c r="D187" s="121"/>
      <c r="E187" s="121" t="s">
        <v>603</v>
      </c>
      <c r="F187" s="121" t="s">
        <v>604</v>
      </c>
      <c r="G187" s="129" t="s">
        <v>1814</v>
      </c>
      <c r="H187" s="121" t="s">
        <v>1815</v>
      </c>
      <c r="I187" s="124"/>
      <c r="J187" s="124"/>
    </row>
    <row r="188" spans="1:10">
      <c r="A188" s="121"/>
      <c r="B188" s="121"/>
      <c r="C188" s="121"/>
      <c r="D188" s="121"/>
      <c r="E188" s="121" t="s">
        <v>1035</v>
      </c>
      <c r="F188" s="121" t="s">
        <v>1915</v>
      </c>
      <c r="G188" s="129" t="s">
        <v>1814</v>
      </c>
      <c r="H188" s="121" t="s">
        <v>1815</v>
      </c>
      <c r="I188" s="124"/>
      <c r="J188" s="124"/>
    </row>
    <row r="189" spans="1:10">
      <c r="A189" s="121"/>
      <c r="B189" s="121"/>
      <c r="C189" s="121"/>
      <c r="D189" s="121"/>
      <c r="E189" s="121" t="s">
        <v>1916</v>
      </c>
      <c r="F189" s="121" t="s">
        <v>1917</v>
      </c>
      <c r="G189" s="129" t="s">
        <v>1814</v>
      </c>
      <c r="H189" s="121" t="s">
        <v>1815</v>
      </c>
      <c r="I189" s="124"/>
      <c r="J189" s="124"/>
    </row>
    <row r="190" spans="1:10">
      <c r="A190" s="121"/>
      <c r="B190" s="121"/>
      <c r="C190" s="121"/>
      <c r="D190" s="121"/>
      <c r="E190" s="121" t="s">
        <v>2855</v>
      </c>
      <c r="F190" s="121" t="s">
        <v>2829</v>
      </c>
      <c r="G190" s="129" t="s">
        <v>1814</v>
      </c>
      <c r="H190" s="121" t="s">
        <v>1815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1796</v>
      </c>
      <c r="H191" s="121" t="s">
        <v>1797</v>
      </c>
      <c r="I191" s="124"/>
      <c r="J191" s="124"/>
    </row>
    <row r="192" spans="1:10">
      <c r="A192" s="121"/>
      <c r="B192" s="121"/>
      <c r="C192" s="121"/>
      <c r="D192" s="121"/>
      <c r="E192" s="121" t="s">
        <v>3074</v>
      </c>
      <c r="F192" s="121" t="s">
        <v>3075</v>
      </c>
      <c r="G192" s="129" t="s">
        <v>1814</v>
      </c>
      <c r="H192" s="121" t="s">
        <v>1815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1796</v>
      </c>
      <c r="H193" s="121" t="s">
        <v>1797</v>
      </c>
      <c r="I193" s="124"/>
      <c r="J193" s="124"/>
    </row>
    <row r="194" spans="1:10">
      <c r="A194" s="121" t="s">
        <v>606</v>
      </c>
      <c r="B194" s="121" t="s">
        <v>607</v>
      </c>
      <c r="C194" s="121" t="s">
        <v>2019</v>
      </c>
      <c r="D194" s="121" t="s">
        <v>2020</v>
      </c>
      <c r="E194" s="121" t="s">
        <v>608</v>
      </c>
      <c r="F194" s="121" t="s">
        <v>609</v>
      </c>
      <c r="G194" s="129" t="s">
        <v>1794</v>
      </c>
      <c r="H194" s="121" t="s">
        <v>1795</v>
      </c>
      <c r="I194" s="124"/>
      <c r="J194" s="124"/>
    </row>
    <row r="195" spans="1:10">
      <c r="A195" s="121"/>
      <c r="B195" s="121"/>
      <c r="C195" s="121"/>
      <c r="D195" s="121"/>
      <c r="E195" s="121" t="s">
        <v>610</v>
      </c>
      <c r="F195" s="121" t="s">
        <v>745</v>
      </c>
      <c r="G195" s="129" t="s">
        <v>1794</v>
      </c>
      <c r="H195" s="121" t="s">
        <v>1795</v>
      </c>
      <c r="I195" s="124"/>
      <c r="J195" s="124"/>
    </row>
    <row r="196" spans="1:10">
      <c r="A196" s="121"/>
      <c r="B196" s="121"/>
      <c r="C196" s="121"/>
      <c r="D196" s="121"/>
      <c r="E196" s="121" t="s">
        <v>1918</v>
      </c>
      <c r="F196" s="121" t="s">
        <v>548</v>
      </c>
      <c r="G196" s="129" t="s">
        <v>1794</v>
      </c>
      <c r="H196" s="121" t="s">
        <v>1795</v>
      </c>
      <c r="I196" s="124"/>
      <c r="J196" s="124"/>
    </row>
    <row r="197" spans="1:10">
      <c r="A197" s="121" t="s">
        <v>611</v>
      </c>
      <c r="B197" s="121" t="s">
        <v>612</v>
      </c>
      <c r="C197" s="121" t="s">
        <v>2021</v>
      </c>
      <c r="D197" s="121" t="s">
        <v>2022</v>
      </c>
      <c r="E197" s="121" t="s">
        <v>613</v>
      </c>
      <c r="F197" s="121" t="s">
        <v>614</v>
      </c>
      <c r="G197" s="129" t="s">
        <v>1814</v>
      </c>
      <c r="H197" s="121" t="s">
        <v>1815</v>
      </c>
      <c r="I197" s="124"/>
      <c r="J197" s="124"/>
    </row>
    <row r="198" spans="1:10">
      <c r="A198" s="121"/>
      <c r="B198" s="121"/>
      <c r="C198" s="121"/>
      <c r="D198" s="121"/>
      <c r="E198" s="121" t="s">
        <v>615</v>
      </c>
      <c r="F198" s="121" t="s">
        <v>744</v>
      </c>
      <c r="G198" s="129" t="s">
        <v>1814</v>
      </c>
      <c r="H198" s="121" t="s">
        <v>1815</v>
      </c>
      <c r="I198" s="124"/>
      <c r="J198" s="124"/>
    </row>
    <row r="199" spans="1:10">
      <c r="A199" s="121"/>
      <c r="B199" s="121"/>
      <c r="C199" s="121"/>
      <c r="D199" s="121"/>
      <c r="E199" s="121" t="s">
        <v>1919</v>
      </c>
      <c r="F199" s="121" t="s">
        <v>548</v>
      </c>
      <c r="G199" s="129" t="s">
        <v>1814</v>
      </c>
      <c r="H199" s="121" t="s">
        <v>1815</v>
      </c>
      <c r="I199" s="124"/>
      <c r="J199" s="124"/>
    </row>
    <row r="200" spans="1:10">
      <c r="A200" s="121"/>
      <c r="B200" s="121"/>
      <c r="C200" s="121"/>
      <c r="D200" s="121"/>
      <c r="E200" s="121" t="s">
        <v>616</v>
      </c>
      <c r="F200" s="121" t="s">
        <v>617</v>
      </c>
      <c r="G200" s="129" t="s">
        <v>1814</v>
      </c>
      <c r="H200" s="121" t="s">
        <v>1815</v>
      </c>
      <c r="I200" s="124"/>
      <c r="J200" s="124"/>
    </row>
    <row r="201" spans="1:10">
      <c r="A201" s="121"/>
      <c r="B201" s="121"/>
      <c r="C201" s="121"/>
      <c r="D201" s="121"/>
      <c r="E201" s="121" t="s">
        <v>1036</v>
      </c>
      <c r="F201" s="121" t="s">
        <v>1920</v>
      </c>
      <c r="G201" s="129" t="s">
        <v>1814</v>
      </c>
      <c r="H201" s="121" t="s">
        <v>1815</v>
      </c>
      <c r="I201" s="124"/>
      <c r="J201" s="124"/>
    </row>
    <row r="202" spans="1:10">
      <c r="A202" s="121"/>
      <c r="B202" s="121"/>
      <c r="C202" s="121"/>
      <c r="D202" s="121"/>
      <c r="E202" s="121" t="s">
        <v>1921</v>
      </c>
      <c r="F202" s="121" t="s">
        <v>1917</v>
      </c>
      <c r="G202" s="129" t="s">
        <v>1814</v>
      </c>
      <c r="H202" s="121" t="s">
        <v>1815</v>
      </c>
      <c r="I202" s="124"/>
      <c r="J202" s="124"/>
    </row>
    <row r="203" spans="1:10">
      <c r="A203" s="121" t="s">
        <v>620</v>
      </c>
      <c r="B203" s="121" t="s">
        <v>621</v>
      </c>
      <c r="C203" s="121" t="s">
        <v>2011</v>
      </c>
      <c r="D203" s="121" t="s">
        <v>2012</v>
      </c>
      <c r="E203" s="121" t="s">
        <v>1922</v>
      </c>
      <c r="F203" s="121" t="s">
        <v>1923</v>
      </c>
      <c r="G203" s="129" t="s">
        <v>1796</v>
      </c>
      <c r="H203" s="121" t="s">
        <v>1797</v>
      </c>
      <c r="I203" s="124"/>
      <c r="J203" s="124"/>
    </row>
    <row r="204" spans="1:10">
      <c r="A204" s="121"/>
      <c r="B204" s="121"/>
      <c r="C204" s="121"/>
      <c r="D204" s="121"/>
      <c r="E204" s="121" t="s">
        <v>622</v>
      </c>
      <c r="F204" s="121" t="s">
        <v>1924</v>
      </c>
      <c r="G204" s="129" t="s">
        <v>1796</v>
      </c>
      <c r="H204" s="121" t="s">
        <v>1797</v>
      </c>
      <c r="I204" s="124"/>
      <c r="J204" s="124"/>
    </row>
    <row r="205" spans="1:10">
      <c r="A205" s="121"/>
      <c r="B205" s="121"/>
      <c r="C205" s="121"/>
      <c r="D205" s="121"/>
      <c r="E205" s="121" t="s">
        <v>1925</v>
      </c>
      <c r="F205" s="121" t="s">
        <v>1899</v>
      </c>
      <c r="G205" s="129" t="s">
        <v>1796</v>
      </c>
      <c r="H205" s="121" t="s">
        <v>1797</v>
      </c>
      <c r="I205" s="124"/>
      <c r="J205" s="124"/>
    </row>
    <row r="206" spans="1:10">
      <c r="A206" s="121"/>
      <c r="B206" s="121"/>
      <c r="C206" s="121"/>
      <c r="D206" s="121"/>
      <c r="E206" s="121" t="s">
        <v>623</v>
      </c>
      <c r="F206" s="121" t="s">
        <v>624</v>
      </c>
      <c r="G206" s="129" t="s">
        <v>1796</v>
      </c>
      <c r="H206" s="121" t="s">
        <v>1797</v>
      </c>
      <c r="I206" s="124"/>
      <c r="J206" s="124"/>
    </row>
    <row r="207" spans="1:10">
      <c r="A207" s="121"/>
      <c r="B207" s="121"/>
      <c r="C207" s="121"/>
      <c r="D207" s="121"/>
      <c r="E207" s="121" t="s">
        <v>625</v>
      </c>
      <c r="F207" s="121" t="s">
        <v>1926</v>
      </c>
      <c r="G207" s="129" t="s">
        <v>1796</v>
      </c>
      <c r="H207" s="121" t="s">
        <v>1797</v>
      </c>
      <c r="I207" s="124"/>
      <c r="J207" s="124"/>
    </row>
    <row r="208" spans="1:10">
      <c r="A208" s="121"/>
      <c r="B208" s="121"/>
      <c r="C208" s="121"/>
      <c r="D208" s="121"/>
      <c r="E208" s="121" t="s">
        <v>626</v>
      </c>
      <c r="F208" s="121" t="s">
        <v>627</v>
      </c>
      <c r="G208" s="129" t="s">
        <v>1796</v>
      </c>
      <c r="H208" s="121" t="s">
        <v>1797</v>
      </c>
      <c r="I208" s="124"/>
      <c r="J208" s="124"/>
    </row>
    <row r="209" spans="1:10">
      <c r="A209" s="121"/>
      <c r="B209" s="121"/>
      <c r="C209" s="121"/>
      <c r="D209" s="121"/>
      <c r="E209" s="121" t="s">
        <v>628</v>
      </c>
      <c r="F209" s="121" t="s">
        <v>629</v>
      </c>
      <c r="G209" s="129" t="s">
        <v>1796</v>
      </c>
      <c r="H209" s="121" t="s">
        <v>1797</v>
      </c>
      <c r="I209" s="124"/>
      <c r="J209" s="124"/>
    </row>
    <row r="210" spans="1:10">
      <c r="A210" s="121"/>
      <c r="B210" s="121"/>
      <c r="C210" s="121"/>
      <c r="D210" s="121"/>
      <c r="E210" s="121" t="s">
        <v>2856</v>
      </c>
      <c r="F210" s="121" t="s">
        <v>2857</v>
      </c>
      <c r="G210" s="129" t="s">
        <v>1796</v>
      </c>
      <c r="H210" s="121" t="s">
        <v>1797</v>
      </c>
      <c r="I210" s="124"/>
      <c r="J210" s="124"/>
    </row>
    <row r="211" spans="1:10">
      <c r="A211" s="121" t="s">
        <v>630</v>
      </c>
      <c r="B211" s="121" t="s">
        <v>631</v>
      </c>
      <c r="C211" s="121" t="s">
        <v>2017</v>
      </c>
      <c r="D211" s="121" t="s">
        <v>2018</v>
      </c>
      <c r="E211" s="121" t="s">
        <v>632</v>
      </c>
      <c r="F211" s="121" t="s">
        <v>633</v>
      </c>
      <c r="G211" s="129" t="s">
        <v>1800</v>
      </c>
      <c r="H211" s="121" t="s">
        <v>1801</v>
      </c>
      <c r="I211" s="124"/>
      <c r="J211" s="124"/>
    </row>
    <row r="212" spans="1:10">
      <c r="A212" s="121"/>
      <c r="B212" s="121"/>
      <c r="C212" s="121"/>
      <c r="D212" s="121"/>
      <c r="E212" s="121" t="s">
        <v>635</v>
      </c>
      <c r="F212" s="121" t="s">
        <v>2858</v>
      </c>
      <c r="G212" s="129" t="s">
        <v>1800</v>
      </c>
      <c r="H212" s="121" t="s">
        <v>1801</v>
      </c>
      <c r="I212" s="124"/>
      <c r="J212" s="124"/>
    </row>
    <row r="213" spans="1:10">
      <c r="A213" s="121"/>
      <c r="B213" s="121"/>
      <c r="C213" s="121"/>
      <c r="D213" s="121"/>
      <c r="E213" s="121" t="s">
        <v>636</v>
      </c>
      <c r="F213" s="121" t="s">
        <v>637</v>
      </c>
      <c r="G213" s="129" t="s">
        <v>1800</v>
      </c>
      <c r="H213" s="121" t="s">
        <v>1801</v>
      </c>
      <c r="I213" s="124"/>
      <c r="J213" s="124"/>
    </row>
    <row r="214" spans="1:10">
      <c r="A214" s="121"/>
      <c r="B214" s="121"/>
      <c r="C214" s="121"/>
      <c r="D214" s="121"/>
      <c r="E214" s="121" t="s">
        <v>638</v>
      </c>
      <c r="F214" s="121" t="s">
        <v>639</v>
      </c>
      <c r="G214" s="129" t="s">
        <v>1800</v>
      </c>
      <c r="H214" s="121" t="s">
        <v>1801</v>
      </c>
      <c r="I214" s="124"/>
      <c r="J214" s="124"/>
    </row>
    <row r="215" spans="1:10">
      <c r="A215" s="121"/>
      <c r="B215" s="121"/>
      <c r="C215" s="121"/>
      <c r="D215" s="121"/>
      <c r="E215" s="121" t="s">
        <v>640</v>
      </c>
      <c r="F215" s="121" t="s">
        <v>641</v>
      </c>
      <c r="G215" s="129" t="s">
        <v>1800</v>
      </c>
      <c r="H215" s="121" t="s">
        <v>1801</v>
      </c>
      <c r="I215" s="124"/>
      <c r="J215" s="124"/>
    </row>
    <row r="216" spans="1:10">
      <c r="A216" s="121"/>
      <c r="B216" s="121"/>
      <c r="C216" s="121"/>
      <c r="D216" s="121"/>
      <c r="E216" s="121" t="s">
        <v>642</v>
      </c>
      <c r="F216" s="121" t="s">
        <v>643</v>
      </c>
      <c r="G216" s="129" t="s">
        <v>1800</v>
      </c>
      <c r="H216" s="121" t="s">
        <v>1801</v>
      </c>
      <c r="I216" s="124"/>
      <c r="J216" s="124"/>
    </row>
    <row r="217" spans="1:10">
      <c r="A217" s="121"/>
      <c r="B217" s="121"/>
      <c r="C217" s="121"/>
      <c r="D217" s="121"/>
      <c r="E217" s="121" t="s">
        <v>644</v>
      </c>
      <c r="F217" s="121" t="s">
        <v>645</v>
      </c>
      <c r="G217" s="129" t="s">
        <v>1800</v>
      </c>
      <c r="H217" s="121" t="s">
        <v>1801</v>
      </c>
      <c r="I217" s="124"/>
      <c r="J217" s="124"/>
    </row>
    <row r="218" spans="1:10">
      <c r="A218" s="121"/>
      <c r="B218" s="121"/>
      <c r="C218" s="121"/>
      <c r="D218" s="121"/>
      <c r="E218" s="121" t="s">
        <v>974</v>
      </c>
      <c r="F218" s="121" t="s">
        <v>975</v>
      </c>
      <c r="G218" s="129" t="s">
        <v>1800</v>
      </c>
      <c r="H218" s="121" t="s">
        <v>1801</v>
      </c>
      <c r="I218" s="124"/>
      <c r="J218" s="124"/>
    </row>
    <row r="219" spans="1:10">
      <c r="A219" s="121"/>
      <c r="B219" s="121"/>
      <c r="C219" s="121"/>
      <c r="D219" s="121"/>
      <c r="E219" s="121" t="s">
        <v>1927</v>
      </c>
      <c r="F219" s="121" t="s">
        <v>1928</v>
      </c>
      <c r="G219" s="129" t="s">
        <v>1800</v>
      </c>
      <c r="H219" s="121" t="s">
        <v>1801</v>
      </c>
      <c r="I219" s="124"/>
      <c r="J219" s="124"/>
    </row>
    <row r="220" spans="1:10">
      <c r="A220" s="121"/>
      <c r="B220" s="121"/>
      <c r="C220" s="121"/>
      <c r="D220" s="121"/>
      <c r="E220" s="121" t="s">
        <v>1929</v>
      </c>
      <c r="F220" s="121" t="s">
        <v>1899</v>
      </c>
      <c r="G220" s="129" t="s">
        <v>1800</v>
      </c>
      <c r="H220" s="121" t="s">
        <v>1801</v>
      </c>
      <c r="I220" s="124"/>
      <c r="J220" s="124"/>
    </row>
    <row r="221" spans="1:10">
      <c r="A221" s="121"/>
      <c r="B221" s="121"/>
      <c r="C221" s="121"/>
      <c r="D221" s="121"/>
      <c r="E221" s="121" t="s">
        <v>2859</v>
      </c>
      <c r="F221" s="121" t="s">
        <v>2860</v>
      </c>
      <c r="G221" s="129" t="s">
        <v>1800</v>
      </c>
      <c r="H221" s="121" t="s">
        <v>1801</v>
      </c>
      <c r="I221" s="124"/>
      <c r="J221" s="124"/>
    </row>
    <row r="222" spans="1:10">
      <c r="A222" s="121"/>
      <c r="B222" s="121"/>
      <c r="C222" s="121"/>
      <c r="D222" s="121"/>
      <c r="E222" s="121" t="s">
        <v>646</v>
      </c>
      <c r="F222" s="121" t="s">
        <v>647</v>
      </c>
      <c r="G222" s="129" t="s">
        <v>1800</v>
      </c>
      <c r="H222" s="121" t="s">
        <v>1801</v>
      </c>
      <c r="I222" s="124"/>
      <c r="J222" s="124"/>
    </row>
    <row r="223" spans="1:10">
      <c r="A223" s="121"/>
      <c r="B223" s="121"/>
      <c r="C223" s="121"/>
      <c r="D223" s="121"/>
      <c r="E223" s="121" t="s">
        <v>648</v>
      </c>
      <c r="F223" s="121" t="s">
        <v>649</v>
      </c>
      <c r="G223" s="129" t="s">
        <v>1800</v>
      </c>
      <c r="H223" s="121" t="s">
        <v>1801</v>
      </c>
      <c r="I223" s="124"/>
      <c r="J223" s="124"/>
    </row>
    <row r="224" spans="1:10">
      <c r="A224" s="121"/>
      <c r="B224" s="121"/>
      <c r="C224" s="121"/>
      <c r="D224" s="121"/>
      <c r="E224" s="121" t="s">
        <v>1930</v>
      </c>
      <c r="F224" s="121" t="s">
        <v>2861</v>
      </c>
      <c r="G224" s="129" t="s">
        <v>1800</v>
      </c>
      <c r="H224" s="121" t="s">
        <v>1801</v>
      </c>
      <c r="I224" s="124"/>
      <c r="J224" s="124"/>
    </row>
    <row r="225" spans="1:10">
      <c r="A225" s="121"/>
      <c r="B225" s="121"/>
      <c r="C225" s="121"/>
      <c r="D225" s="121"/>
      <c r="E225" s="121" t="s">
        <v>2862</v>
      </c>
      <c r="F225" s="121" t="s">
        <v>2863</v>
      </c>
      <c r="G225" s="129" t="s">
        <v>1800</v>
      </c>
      <c r="H225" s="121" t="s">
        <v>1801</v>
      </c>
      <c r="I225" s="124"/>
      <c r="J225" s="124"/>
    </row>
    <row r="226" spans="1:10">
      <c r="A226" s="121" t="s">
        <v>650</v>
      </c>
      <c r="B226" s="121" t="s">
        <v>651</v>
      </c>
      <c r="C226" s="121" t="s">
        <v>2011</v>
      </c>
      <c r="D226" s="121" t="s">
        <v>2012</v>
      </c>
      <c r="E226" s="121" t="s">
        <v>652</v>
      </c>
      <c r="F226" s="121" t="s">
        <v>653</v>
      </c>
      <c r="G226" s="129" t="s">
        <v>1796</v>
      </c>
      <c r="H226" s="121" t="s">
        <v>1797</v>
      </c>
      <c r="I226" s="124"/>
      <c r="J226" s="124"/>
    </row>
    <row r="227" spans="1:10">
      <c r="A227" s="121"/>
      <c r="B227" s="121"/>
      <c r="C227" s="121"/>
      <c r="D227" s="121"/>
      <c r="E227" s="121" t="s">
        <v>654</v>
      </c>
      <c r="F227" s="121" t="s">
        <v>777</v>
      </c>
      <c r="G227" s="129" t="s">
        <v>1796</v>
      </c>
      <c r="H227" s="121" t="s">
        <v>1797</v>
      </c>
      <c r="I227" s="124"/>
      <c r="J227" s="124"/>
    </row>
    <row r="228" spans="1:10">
      <c r="A228" s="121"/>
      <c r="B228" s="121"/>
      <c r="C228" s="121"/>
      <c r="D228" s="121"/>
      <c r="E228" s="121" t="s">
        <v>655</v>
      </c>
      <c r="F228" s="121" t="s">
        <v>656</v>
      </c>
      <c r="G228" s="129" t="s">
        <v>1796</v>
      </c>
      <c r="H228" s="121" t="s">
        <v>1797</v>
      </c>
      <c r="I228" s="124"/>
      <c r="J228" s="124"/>
    </row>
    <row r="229" spans="1:10">
      <c r="A229" s="121"/>
      <c r="B229" s="121"/>
      <c r="C229" s="121"/>
      <c r="D229" s="121"/>
      <c r="E229" s="121" t="s">
        <v>1037</v>
      </c>
      <c r="F229" s="121" t="s">
        <v>1038</v>
      </c>
      <c r="G229" s="129" t="s">
        <v>1796</v>
      </c>
      <c r="H229" s="121" t="s">
        <v>1797</v>
      </c>
      <c r="I229" s="124"/>
      <c r="J229" s="124"/>
    </row>
    <row r="230" spans="1:10">
      <c r="A230" s="121"/>
      <c r="B230" s="121"/>
      <c r="C230" s="121"/>
      <c r="D230" s="121"/>
      <c r="E230" s="121" t="s">
        <v>657</v>
      </c>
      <c r="F230" s="121" t="s">
        <v>658</v>
      </c>
      <c r="G230" s="129" t="s">
        <v>1796</v>
      </c>
      <c r="H230" s="121" t="s">
        <v>1797</v>
      </c>
      <c r="I230" s="124"/>
      <c r="J230" s="124"/>
    </row>
    <row r="231" spans="1:10">
      <c r="A231" s="121"/>
      <c r="B231" s="121"/>
      <c r="C231" s="121"/>
      <c r="D231" s="121"/>
      <c r="E231" s="121" t="s">
        <v>1933</v>
      </c>
      <c r="F231" s="121" t="s">
        <v>2864</v>
      </c>
      <c r="G231" s="129" t="s">
        <v>1796</v>
      </c>
      <c r="H231" s="121" t="s">
        <v>1797</v>
      </c>
      <c r="I231" s="124"/>
      <c r="J231" s="124"/>
    </row>
    <row r="232" spans="1:10">
      <c r="A232" s="121" t="s">
        <v>659</v>
      </c>
      <c r="B232" s="121" t="s">
        <v>660</v>
      </c>
      <c r="C232" s="121" t="s">
        <v>2011</v>
      </c>
      <c r="D232" s="121" t="s">
        <v>2012</v>
      </c>
      <c r="E232" s="121" t="s">
        <v>661</v>
      </c>
      <c r="F232" s="121" t="s">
        <v>662</v>
      </c>
      <c r="G232" s="129" t="s">
        <v>1796</v>
      </c>
      <c r="H232" s="121" t="s">
        <v>1797</v>
      </c>
      <c r="I232" s="124"/>
      <c r="J232" s="124"/>
    </row>
    <row r="233" spans="1:10">
      <c r="A233" s="121"/>
      <c r="B233" s="121"/>
      <c r="C233" s="121"/>
      <c r="D233" s="121"/>
      <c r="E233" s="121" t="s">
        <v>663</v>
      </c>
      <c r="F233" s="121" t="s">
        <v>1935</v>
      </c>
      <c r="G233" s="129" t="s">
        <v>1796</v>
      </c>
      <c r="H233" s="121" t="s">
        <v>1797</v>
      </c>
      <c r="I233" s="124"/>
      <c r="J233" s="124"/>
    </row>
    <row r="234" spans="1:10">
      <c r="A234" s="121"/>
      <c r="B234" s="121"/>
      <c r="C234" s="121"/>
      <c r="D234" s="121"/>
      <c r="E234" s="121" t="s">
        <v>664</v>
      </c>
      <c r="F234" s="121" t="s">
        <v>665</v>
      </c>
      <c r="G234" s="129" t="s">
        <v>1796</v>
      </c>
      <c r="H234" s="121" t="s">
        <v>1797</v>
      </c>
      <c r="I234" s="124"/>
      <c r="J234" s="124"/>
    </row>
    <row r="235" spans="1:10">
      <c r="A235" s="121"/>
      <c r="B235" s="121"/>
      <c r="C235" s="121"/>
      <c r="D235" s="121"/>
      <c r="E235" s="121" t="s">
        <v>666</v>
      </c>
      <c r="F235" s="121" t="s">
        <v>667</v>
      </c>
      <c r="G235" s="129" t="s">
        <v>1796</v>
      </c>
      <c r="H235" s="121" t="s">
        <v>1797</v>
      </c>
      <c r="I235" s="124"/>
      <c r="J235" s="124"/>
    </row>
    <row r="236" spans="1:10">
      <c r="A236" s="121"/>
      <c r="B236" s="121"/>
      <c r="C236" s="121"/>
      <c r="D236" s="121"/>
      <c r="E236" s="121" t="s">
        <v>668</v>
      </c>
      <c r="F236" s="121" t="s">
        <v>669</v>
      </c>
      <c r="G236" s="129" t="s">
        <v>1796</v>
      </c>
      <c r="H236" s="121" t="s">
        <v>1797</v>
      </c>
      <c r="I236" s="124"/>
      <c r="J236" s="124"/>
    </row>
    <row r="237" spans="1:10">
      <c r="A237" s="121"/>
      <c r="B237" s="121"/>
      <c r="C237" s="121"/>
      <c r="D237" s="121"/>
      <c r="E237" s="121" t="s">
        <v>670</v>
      </c>
      <c r="F237" s="121" t="s">
        <v>1039</v>
      </c>
      <c r="G237" s="129" t="s">
        <v>1796</v>
      </c>
      <c r="H237" s="121" t="s">
        <v>1797</v>
      </c>
      <c r="I237" s="124"/>
      <c r="J237" s="124"/>
    </row>
    <row r="238" spans="1:10">
      <c r="A238" s="121"/>
      <c r="B238" s="121"/>
      <c r="C238" s="121"/>
      <c r="D238" s="121"/>
      <c r="E238" s="121" t="s">
        <v>671</v>
      </c>
      <c r="F238" s="121" t="s">
        <v>778</v>
      </c>
      <c r="G238" s="129" t="s">
        <v>1796</v>
      </c>
      <c r="H238" s="121" t="s">
        <v>1797</v>
      </c>
      <c r="I238" s="124"/>
      <c r="J238" s="124"/>
    </row>
    <row r="239" spans="1:10">
      <c r="A239" s="121"/>
      <c r="B239" s="121"/>
      <c r="C239" s="121"/>
      <c r="D239" s="121"/>
      <c r="E239" s="121" t="s">
        <v>672</v>
      </c>
      <c r="F239" s="121" t="s">
        <v>779</v>
      </c>
      <c r="G239" s="129" t="s">
        <v>1796</v>
      </c>
      <c r="H239" s="121" t="s">
        <v>1797</v>
      </c>
      <c r="I239" s="124"/>
      <c r="J239" s="124"/>
    </row>
    <row r="240" spans="1:10">
      <c r="A240" s="121"/>
      <c r="B240" s="121"/>
      <c r="C240" s="121"/>
      <c r="D240" s="121"/>
      <c r="E240" s="121" t="s">
        <v>673</v>
      </c>
      <c r="F240" s="121" t="s">
        <v>780</v>
      </c>
      <c r="G240" s="129" t="s">
        <v>1796</v>
      </c>
      <c r="H240" s="121" t="s">
        <v>1797</v>
      </c>
      <c r="I240" s="124"/>
      <c r="J240" s="124"/>
    </row>
    <row r="241" spans="1:10">
      <c r="A241" s="121"/>
      <c r="B241" s="121"/>
      <c r="C241" s="121"/>
      <c r="D241" s="121"/>
      <c r="E241" s="121" t="s">
        <v>674</v>
      </c>
      <c r="F241" s="121" t="s">
        <v>675</v>
      </c>
      <c r="G241" s="129" t="s">
        <v>1796</v>
      </c>
      <c r="H241" s="121" t="s">
        <v>1797</v>
      </c>
      <c r="I241" s="124"/>
      <c r="J241" s="124"/>
    </row>
    <row r="242" spans="1:10">
      <c r="A242" s="121"/>
      <c r="B242" s="121"/>
      <c r="C242" s="121"/>
      <c r="D242" s="121"/>
      <c r="E242" s="121" t="s">
        <v>676</v>
      </c>
      <c r="F242" s="121" t="s">
        <v>1936</v>
      </c>
      <c r="G242" s="129" t="s">
        <v>1796</v>
      </c>
      <c r="H242" s="121" t="s">
        <v>1797</v>
      </c>
      <c r="I242" s="124"/>
      <c r="J242" s="124"/>
    </row>
    <row r="243" spans="1:10">
      <c r="A243" s="121"/>
      <c r="B243" s="121"/>
      <c r="C243" s="121"/>
      <c r="D243" s="121"/>
      <c r="E243" s="121" t="s">
        <v>677</v>
      </c>
      <c r="F243" s="121" t="s">
        <v>781</v>
      </c>
      <c r="G243" s="129" t="s">
        <v>1796</v>
      </c>
      <c r="H243" s="121" t="s">
        <v>1797</v>
      </c>
      <c r="I243" s="124"/>
      <c r="J243" s="124"/>
    </row>
    <row r="244" spans="1:10">
      <c r="A244" s="121"/>
      <c r="B244" s="121"/>
      <c r="C244" s="121"/>
      <c r="D244" s="121"/>
      <c r="E244" s="121" t="s">
        <v>678</v>
      </c>
      <c r="F244" s="121" t="s">
        <v>679</v>
      </c>
      <c r="G244" s="129" t="s">
        <v>1796</v>
      </c>
      <c r="H244" s="121" t="s">
        <v>1797</v>
      </c>
      <c r="I244" s="124"/>
      <c r="J244" s="124"/>
    </row>
    <row r="245" spans="1:10">
      <c r="A245" s="121"/>
      <c r="B245" s="121"/>
      <c r="C245" s="121"/>
      <c r="D245" s="121"/>
      <c r="E245" s="121" t="s">
        <v>680</v>
      </c>
      <c r="F245" s="121" t="s">
        <v>681</v>
      </c>
      <c r="G245" s="129" t="s">
        <v>1796</v>
      </c>
      <c r="H245" s="121" t="s">
        <v>1797</v>
      </c>
      <c r="I245" s="124"/>
      <c r="J245" s="124"/>
    </row>
    <row r="246" spans="1:10">
      <c r="A246" s="121"/>
      <c r="B246" s="121"/>
      <c r="C246" s="121"/>
      <c r="D246" s="121"/>
      <c r="E246" s="121" t="s">
        <v>968</v>
      </c>
      <c r="F246" s="121" t="s">
        <v>969</v>
      </c>
      <c r="G246" s="129" t="s">
        <v>1796</v>
      </c>
      <c r="H246" s="121" t="s">
        <v>1797</v>
      </c>
      <c r="I246" s="124"/>
      <c r="J246" s="124"/>
    </row>
    <row r="247" spans="1:10">
      <c r="A247" s="121"/>
      <c r="B247" s="121"/>
      <c r="C247" s="121"/>
      <c r="D247" s="121"/>
      <c r="E247" s="121" t="s">
        <v>970</v>
      </c>
      <c r="F247" s="121" t="s">
        <v>971</v>
      </c>
      <c r="G247" s="129" t="s">
        <v>1796</v>
      </c>
      <c r="H247" s="121" t="s">
        <v>1797</v>
      </c>
      <c r="I247" s="124"/>
      <c r="J247" s="124"/>
    </row>
    <row r="248" spans="1:10">
      <c r="A248" s="121"/>
      <c r="B248" s="121"/>
      <c r="C248" s="121"/>
      <c r="D248" s="121"/>
      <c r="E248" s="121" t="s">
        <v>972</v>
      </c>
      <c r="F248" s="121" t="s">
        <v>973</v>
      </c>
      <c r="G248" s="129" t="s">
        <v>1796</v>
      </c>
      <c r="H248" s="121" t="s">
        <v>1797</v>
      </c>
      <c r="I248" s="124"/>
      <c r="J248" s="124"/>
    </row>
    <row r="249" spans="1:10">
      <c r="A249" s="121"/>
      <c r="B249" s="121"/>
      <c r="C249" s="121"/>
      <c r="D249" s="121"/>
      <c r="E249" s="121" t="s">
        <v>1040</v>
      </c>
      <c r="F249" s="121" t="s">
        <v>1041</v>
      </c>
      <c r="G249" s="129" t="s">
        <v>1796</v>
      </c>
      <c r="H249" s="121" t="s">
        <v>1797</v>
      </c>
      <c r="I249" s="124"/>
      <c r="J249" s="124"/>
    </row>
    <row r="250" spans="1:10">
      <c r="A250" s="121"/>
      <c r="B250" s="121"/>
      <c r="C250" s="121"/>
      <c r="D250" s="121"/>
      <c r="E250" s="121" t="s">
        <v>1042</v>
      </c>
      <c r="F250" s="121" t="s">
        <v>1043</v>
      </c>
      <c r="G250" s="129" t="s">
        <v>1796</v>
      </c>
      <c r="H250" s="121" t="s">
        <v>1797</v>
      </c>
      <c r="I250" s="124"/>
      <c r="J250" s="124"/>
    </row>
    <row r="251" spans="1:10">
      <c r="A251" s="121"/>
      <c r="B251" s="121"/>
      <c r="C251" s="121"/>
      <c r="D251" s="121"/>
      <c r="E251" s="121" t="s">
        <v>1937</v>
      </c>
      <c r="F251" s="121" t="s">
        <v>1938</v>
      </c>
      <c r="G251" s="129" t="s">
        <v>1796</v>
      </c>
      <c r="H251" s="121" t="s">
        <v>1797</v>
      </c>
      <c r="I251" s="124"/>
      <c r="J251" s="124"/>
    </row>
    <row r="252" spans="1:10">
      <c r="A252" s="121"/>
      <c r="B252" s="121"/>
      <c r="C252" s="121"/>
      <c r="D252" s="121"/>
      <c r="E252" s="121" t="s">
        <v>1939</v>
      </c>
      <c r="F252" s="121" t="s">
        <v>1940</v>
      </c>
      <c r="G252" s="129" t="s">
        <v>1796</v>
      </c>
      <c r="H252" s="121" t="s">
        <v>1797</v>
      </c>
      <c r="I252" s="124"/>
      <c r="J252" s="124"/>
    </row>
    <row r="253" spans="1:10">
      <c r="A253" s="121" t="s">
        <v>682</v>
      </c>
      <c r="B253" s="121" t="s">
        <v>683</v>
      </c>
      <c r="C253" s="121" t="s">
        <v>2011</v>
      </c>
      <c r="D253" s="121" t="s">
        <v>2012</v>
      </c>
      <c r="E253" s="121" t="s">
        <v>684</v>
      </c>
      <c r="F253" s="121" t="s">
        <v>685</v>
      </c>
      <c r="G253" s="129" t="s">
        <v>1812</v>
      </c>
      <c r="H253" s="121" t="s">
        <v>1813</v>
      </c>
      <c r="I253" s="124"/>
      <c r="J253" s="124"/>
    </row>
    <row r="254" spans="1:10">
      <c r="A254" s="121"/>
      <c r="B254" s="121"/>
      <c r="C254" s="121"/>
      <c r="D254" s="121"/>
      <c r="E254" s="121" t="s">
        <v>686</v>
      </c>
      <c r="F254" s="121" t="s">
        <v>687</v>
      </c>
      <c r="G254" s="129" t="s">
        <v>1796</v>
      </c>
      <c r="H254" s="121" t="s">
        <v>1797</v>
      </c>
      <c r="I254" s="124"/>
      <c r="J254" s="124"/>
    </row>
    <row r="255" spans="1:10">
      <c r="A255" s="121"/>
      <c r="B255" s="121"/>
      <c r="C255" s="121"/>
      <c r="D255" s="121"/>
      <c r="E255" s="121" t="s">
        <v>688</v>
      </c>
      <c r="F255" s="121" t="s">
        <v>689</v>
      </c>
      <c r="G255" s="129" t="s">
        <v>1796</v>
      </c>
      <c r="H255" s="121" t="s">
        <v>1797</v>
      </c>
      <c r="I255" s="124"/>
      <c r="J255" s="124"/>
    </row>
    <row r="256" spans="1:10">
      <c r="A256" s="121"/>
      <c r="B256" s="121"/>
      <c r="C256" s="121"/>
      <c r="D256" s="121"/>
      <c r="E256" s="121" t="s">
        <v>690</v>
      </c>
      <c r="F256" s="121" t="s">
        <v>691</v>
      </c>
      <c r="G256" s="129" t="s">
        <v>1796</v>
      </c>
      <c r="H256" s="121" t="s">
        <v>1797</v>
      </c>
      <c r="I256" s="124"/>
      <c r="J256" s="124"/>
    </row>
    <row r="257" spans="1:10">
      <c r="A257" s="121"/>
      <c r="B257" s="121"/>
      <c r="C257" s="121"/>
      <c r="D257" s="121"/>
      <c r="E257" s="121" t="s">
        <v>692</v>
      </c>
      <c r="F257" s="121" t="s">
        <v>693</v>
      </c>
      <c r="G257" s="129" t="s">
        <v>1796</v>
      </c>
      <c r="H257" s="121" t="s">
        <v>1797</v>
      </c>
      <c r="I257" s="124"/>
      <c r="J257" s="124"/>
    </row>
    <row r="258" spans="1:10">
      <c r="A258" s="121"/>
      <c r="B258" s="121"/>
      <c r="C258" s="121"/>
      <c r="D258" s="121"/>
      <c r="E258" s="121" t="s">
        <v>694</v>
      </c>
      <c r="F258" s="121" t="s">
        <v>695</v>
      </c>
      <c r="G258" s="129" t="s">
        <v>1796</v>
      </c>
      <c r="H258" s="121" t="s">
        <v>1797</v>
      </c>
      <c r="I258" s="124"/>
      <c r="J258" s="124"/>
    </row>
    <row r="259" spans="1:10">
      <c r="A259" s="121"/>
      <c r="B259" s="121"/>
      <c r="C259" s="121"/>
      <c r="D259" s="121"/>
      <c r="E259" s="121" t="s">
        <v>696</v>
      </c>
      <c r="F259" s="121" t="s">
        <v>697</v>
      </c>
      <c r="G259" s="129" t="s">
        <v>1796</v>
      </c>
      <c r="H259" s="121" t="s">
        <v>1797</v>
      </c>
      <c r="I259" s="124"/>
      <c r="J259" s="124"/>
    </row>
    <row r="260" spans="1:10">
      <c r="A260" s="121"/>
      <c r="B260" s="121"/>
      <c r="C260" s="121"/>
      <c r="D260" s="121"/>
      <c r="E260" s="121" t="s">
        <v>1941</v>
      </c>
      <c r="F260" s="121" t="s">
        <v>1899</v>
      </c>
      <c r="G260" s="129" t="s">
        <v>1796</v>
      </c>
      <c r="H260" s="121" t="s">
        <v>1797</v>
      </c>
      <c r="I260" s="124"/>
      <c r="J260" s="124"/>
    </row>
    <row r="261" spans="1:10">
      <c r="A261" s="121"/>
      <c r="B261" s="121"/>
      <c r="C261" s="121"/>
      <c r="D261" s="121"/>
      <c r="E261" s="121" t="s">
        <v>698</v>
      </c>
      <c r="F261" s="121" t="s">
        <v>542</v>
      </c>
      <c r="G261" s="129" t="s">
        <v>1812</v>
      </c>
      <c r="H261" s="121" t="s">
        <v>1813</v>
      </c>
      <c r="I261" s="124"/>
      <c r="J261" s="124"/>
    </row>
    <row r="262" spans="1:10">
      <c r="A262" s="121"/>
      <c r="B262" s="121"/>
      <c r="C262" s="121"/>
      <c r="D262" s="121"/>
      <c r="E262" s="121" t="s">
        <v>1942</v>
      </c>
      <c r="F262" s="121" t="s">
        <v>2865</v>
      </c>
      <c r="G262" s="129" t="s">
        <v>1812</v>
      </c>
      <c r="H262" s="121" t="s">
        <v>1813</v>
      </c>
      <c r="I262" s="124"/>
      <c r="J262" s="124"/>
    </row>
    <row r="263" spans="1:10">
      <c r="A263" s="121"/>
      <c r="B263" s="121"/>
      <c r="C263" s="121"/>
      <c r="D263" s="121"/>
      <c r="E263" s="121" t="s">
        <v>1943</v>
      </c>
      <c r="F263" s="121" t="s">
        <v>2866</v>
      </c>
      <c r="G263" s="129" t="s">
        <v>1812</v>
      </c>
      <c r="H263" s="121" t="s">
        <v>1813</v>
      </c>
      <c r="I263" s="124"/>
      <c r="J263" s="124"/>
    </row>
    <row r="264" spans="1:10">
      <c r="A264" s="121"/>
      <c r="B264" s="121"/>
      <c r="C264" s="121"/>
      <c r="D264" s="121"/>
      <c r="E264" s="121" t="s">
        <v>699</v>
      </c>
      <c r="F264" s="121" t="s">
        <v>700</v>
      </c>
      <c r="G264" s="129" t="s">
        <v>1812</v>
      </c>
      <c r="H264" s="121" t="s">
        <v>1813</v>
      </c>
      <c r="I264" s="124"/>
      <c r="J264" s="124"/>
    </row>
    <row r="265" spans="1:10">
      <c r="A265" s="121" t="s">
        <v>1008</v>
      </c>
      <c r="B265" s="121" t="s">
        <v>1009</v>
      </c>
      <c r="C265" s="121" t="s">
        <v>2019</v>
      </c>
      <c r="D265" s="121" t="s">
        <v>2020</v>
      </c>
      <c r="E265" s="121" t="s">
        <v>833</v>
      </c>
      <c r="F265" s="121" t="s">
        <v>834</v>
      </c>
      <c r="G265" s="129" t="s">
        <v>1794</v>
      </c>
      <c r="H265" s="121" t="s">
        <v>1795</v>
      </c>
      <c r="I265" s="124"/>
      <c r="J265" s="124"/>
    </row>
    <row r="266" spans="1:10">
      <c r="A266" s="121"/>
      <c r="B266" s="121"/>
      <c r="C266" s="121"/>
      <c r="D266" s="121"/>
      <c r="E266" s="121" t="s">
        <v>865</v>
      </c>
      <c r="F266" s="121" t="s">
        <v>866</v>
      </c>
      <c r="G266" s="129" t="s">
        <v>1794</v>
      </c>
      <c r="H266" s="121" t="s">
        <v>1795</v>
      </c>
      <c r="I266" s="124"/>
      <c r="J266" s="124"/>
    </row>
    <row r="267" spans="1:10">
      <c r="A267" s="121"/>
      <c r="B267" s="121"/>
      <c r="C267" s="121"/>
      <c r="D267" s="121"/>
      <c r="E267" s="121" t="s">
        <v>1044</v>
      </c>
      <c r="F267" s="121" t="s">
        <v>1045</v>
      </c>
      <c r="G267" s="129" t="s">
        <v>1794</v>
      </c>
      <c r="H267" s="121" t="s">
        <v>1795</v>
      </c>
      <c r="I267" s="124"/>
      <c r="J267" s="124"/>
    </row>
    <row r="268" spans="1:10">
      <c r="A268" s="121"/>
      <c r="B268" s="121"/>
      <c r="C268" s="121"/>
      <c r="D268" s="121"/>
      <c r="E268" s="121" t="s">
        <v>1046</v>
      </c>
      <c r="F268" s="121" t="s">
        <v>1047</v>
      </c>
      <c r="G268" s="129" t="s">
        <v>1794</v>
      </c>
      <c r="H268" s="121" t="s">
        <v>1795</v>
      </c>
      <c r="I268" s="124"/>
      <c r="J268" s="124"/>
    </row>
    <row r="269" spans="1:10">
      <c r="A269" s="121"/>
      <c r="B269" s="121"/>
      <c r="C269" s="121"/>
      <c r="D269" s="121"/>
      <c r="E269" s="121" t="s">
        <v>1945</v>
      </c>
      <c r="F269" s="121" t="s">
        <v>1946</v>
      </c>
      <c r="G269" s="129" t="s">
        <v>1794</v>
      </c>
      <c r="H269" s="121" t="s">
        <v>1795</v>
      </c>
      <c r="I269" s="124"/>
      <c r="J269" s="124"/>
    </row>
    <row r="270" spans="1:10">
      <c r="A270" s="121"/>
      <c r="B270" s="121"/>
      <c r="C270" s="121"/>
      <c r="D270" s="121"/>
      <c r="E270" s="121" t="s">
        <v>1947</v>
      </c>
      <c r="F270" s="121" t="s">
        <v>1948</v>
      </c>
      <c r="G270" s="129" t="s">
        <v>1794</v>
      </c>
      <c r="H270" s="121" t="s">
        <v>1795</v>
      </c>
      <c r="I270" s="124"/>
      <c r="J270" s="124"/>
    </row>
    <row r="271" spans="1:10">
      <c r="A271" s="121"/>
      <c r="B271" s="121"/>
      <c r="C271" s="121"/>
      <c r="D271" s="121"/>
      <c r="E271" s="121" t="s">
        <v>907</v>
      </c>
      <c r="F271" s="121" t="s">
        <v>908</v>
      </c>
      <c r="G271" s="129" t="s">
        <v>1794</v>
      </c>
      <c r="H271" s="121" t="s">
        <v>1795</v>
      </c>
      <c r="I271" s="124"/>
      <c r="J271" s="124"/>
    </row>
    <row r="272" spans="1:10">
      <c r="A272" s="121"/>
      <c r="B272" s="121"/>
      <c r="C272" s="121"/>
      <c r="D272" s="121"/>
      <c r="E272" s="121" t="s">
        <v>568</v>
      </c>
      <c r="F272" s="121" t="s">
        <v>569</v>
      </c>
      <c r="G272" s="129" t="s">
        <v>1794</v>
      </c>
      <c r="H272" s="121" t="s">
        <v>1795</v>
      </c>
      <c r="I272" s="124"/>
      <c r="J272" s="124"/>
    </row>
    <row r="273" spans="1:10">
      <c r="A273" s="121"/>
      <c r="B273" s="121"/>
      <c r="C273" s="121"/>
      <c r="D273" s="121"/>
      <c r="E273" s="121" t="s">
        <v>1048</v>
      </c>
      <c r="F273" s="121" t="s">
        <v>1049</v>
      </c>
      <c r="G273" s="129" t="s">
        <v>1794</v>
      </c>
      <c r="H273" s="121" t="s">
        <v>1795</v>
      </c>
      <c r="I273" s="124"/>
      <c r="J273" s="124"/>
    </row>
    <row r="274" spans="1:10">
      <c r="A274" s="121"/>
      <c r="B274" s="121"/>
      <c r="C274" s="121"/>
      <c r="D274" s="121"/>
      <c r="E274" s="121" t="s">
        <v>1050</v>
      </c>
      <c r="F274" s="121" t="s">
        <v>1051</v>
      </c>
      <c r="G274" s="129" t="s">
        <v>1794</v>
      </c>
      <c r="H274" s="121" t="s">
        <v>1795</v>
      </c>
      <c r="I274" s="124"/>
      <c r="J274" s="124"/>
    </row>
    <row r="275" spans="1:10">
      <c r="A275" s="121"/>
      <c r="B275" s="121"/>
      <c r="C275" s="121"/>
      <c r="D275" s="121"/>
      <c r="E275" s="121" t="s">
        <v>1949</v>
      </c>
      <c r="F275" s="121" t="s">
        <v>1950</v>
      </c>
      <c r="G275" s="129" t="s">
        <v>1794</v>
      </c>
      <c r="H275" s="121" t="s">
        <v>1795</v>
      </c>
      <c r="I275" s="124"/>
      <c r="J275" s="124"/>
    </row>
    <row r="276" spans="1:10">
      <c r="A276" s="121"/>
      <c r="B276" s="121"/>
      <c r="C276" s="121"/>
      <c r="D276" s="121"/>
      <c r="E276" s="121" t="s">
        <v>3076</v>
      </c>
      <c r="F276" s="121" t="s">
        <v>3077</v>
      </c>
      <c r="G276" s="129" t="s">
        <v>1794</v>
      </c>
      <c r="H276" s="121" t="s">
        <v>1795</v>
      </c>
      <c r="I276" s="124"/>
      <c r="J276" s="124"/>
    </row>
    <row r="277" spans="1:10">
      <c r="A277" s="121"/>
      <c r="B277" s="121"/>
      <c r="C277" s="121"/>
      <c r="D277" s="121"/>
      <c r="E277" s="121" t="s">
        <v>3078</v>
      </c>
      <c r="F277" s="121" t="s">
        <v>3079</v>
      </c>
      <c r="G277" s="129" t="s">
        <v>1794</v>
      </c>
      <c r="H277" s="121" t="s">
        <v>1795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508</v>
      </c>
      <c r="B1" s="265" t="s">
        <v>519</v>
      </c>
      <c r="C1" s="265" t="s">
        <v>520</v>
      </c>
      <c r="D1" s="265" t="s">
        <v>37</v>
      </c>
      <c r="E1" s="266" t="s">
        <v>521</v>
      </c>
      <c r="F1" s="266" t="s">
        <v>1770</v>
      </c>
    </row>
    <row r="2" spans="1:6">
      <c r="A2" s="256">
        <v>67111</v>
      </c>
      <c r="B2" s="256" t="s">
        <v>2942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2943</v>
      </c>
      <c r="C3" s="256">
        <v>12</v>
      </c>
      <c r="D3" s="256" t="s">
        <v>160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6">
        <v>67111</v>
      </c>
      <c r="B4" s="256" t="s">
        <v>2943</v>
      </c>
      <c r="C4" s="256">
        <v>531</v>
      </c>
      <c r="D4" s="256" t="s">
        <v>2927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2943</v>
      </c>
      <c r="C5" s="256">
        <v>532</v>
      </c>
      <c r="D5" s="256" t="s">
        <v>2928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2943</v>
      </c>
      <c r="C6" s="256">
        <v>54</v>
      </c>
      <c r="D6" s="256" t="s">
        <v>3164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6">
        <v>67111</v>
      </c>
      <c r="B7" s="256" t="s">
        <v>2943</v>
      </c>
      <c r="C7" s="256">
        <v>561</v>
      </c>
      <c r="D7" s="256" t="s">
        <v>2930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2943</v>
      </c>
      <c r="C8" s="256">
        <v>562</v>
      </c>
      <c r="D8" s="256" t="s">
        <v>3154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6">
        <v>67111</v>
      </c>
      <c r="B9" s="256" t="s">
        <v>2943</v>
      </c>
      <c r="C9" s="256">
        <v>563</v>
      </c>
      <c r="D9" s="256" t="s">
        <v>3155</v>
      </c>
      <c r="E9" t="str">
        <f t="shared" si="4"/>
        <v>671</v>
      </c>
      <c r="F9" t="str">
        <f t="shared" si="5"/>
        <v>67</v>
      </c>
    </row>
    <row r="10" spans="1:6">
      <c r="A10" s="256">
        <v>67111</v>
      </c>
      <c r="B10" s="256" t="s">
        <v>2943</v>
      </c>
      <c r="C10" s="256">
        <v>564</v>
      </c>
      <c r="D10" s="256" t="s">
        <v>3156</v>
      </c>
      <c r="E10" t="str">
        <f t="shared" si="4"/>
        <v>671</v>
      </c>
      <c r="F10" t="str">
        <f t="shared" si="5"/>
        <v>67</v>
      </c>
    </row>
    <row r="11" spans="1:6">
      <c r="A11" s="256">
        <v>67111</v>
      </c>
      <c r="B11" s="256" t="s">
        <v>2943</v>
      </c>
      <c r="C11" s="256">
        <v>565</v>
      </c>
      <c r="D11" s="256" t="s">
        <v>3157</v>
      </c>
      <c r="E11" t="str">
        <f t="shared" si="4"/>
        <v>671</v>
      </c>
      <c r="F11" t="str">
        <f t="shared" si="5"/>
        <v>67</v>
      </c>
    </row>
    <row r="12" spans="1:6">
      <c r="A12" s="256">
        <v>67111</v>
      </c>
      <c r="B12" s="256" t="s">
        <v>2943</v>
      </c>
      <c r="C12" s="256">
        <v>566</v>
      </c>
      <c r="D12" s="256" t="s">
        <v>3158</v>
      </c>
      <c r="E12" t="str">
        <f t="shared" si="4"/>
        <v>671</v>
      </c>
      <c r="F12" t="str">
        <f t="shared" si="5"/>
        <v>67</v>
      </c>
    </row>
    <row r="13" spans="1:6">
      <c r="A13" s="256">
        <v>67111</v>
      </c>
      <c r="B13" s="256" t="s">
        <v>2943</v>
      </c>
      <c r="C13" s="256">
        <v>567</v>
      </c>
      <c r="D13" s="256" t="s">
        <v>3159</v>
      </c>
      <c r="E13" t="str">
        <f t="shared" si="4"/>
        <v>671</v>
      </c>
      <c r="F13" t="str">
        <f t="shared" si="5"/>
        <v>67</v>
      </c>
    </row>
    <row r="14" spans="1:6">
      <c r="A14" s="256">
        <v>67111</v>
      </c>
      <c r="B14" s="256" t="s">
        <v>2943</v>
      </c>
      <c r="C14" s="256">
        <v>575</v>
      </c>
      <c r="D14" s="256" t="s">
        <v>3160</v>
      </c>
      <c r="E14" t="str">
        <f t="shared" si="4"/>
        <v>671</v>
      </c>
      <c r="F14" t="str">
        <f t="shared" si="5"/>
        <v>67</v>
      </c>
    </row>
    <row r="15" spans="1:6">
      <c r="A15" s="256">
        <v>67111</v>
      </c>
      <c r="B15" s="256" t="s">
        <v>2943</v>
      </c>
      <c r="C15" s="256">
        <v>577</v>
      </c>
      <c r="D15" s="256" t="s">
        <v>3161</v>
      </c>
      <c r="E15" t="str">
        <f t="shared" si="4"/>
        <v>671</v>
      </c>
      <c r="F15" t="str">
        <f t="shared" si="5"/>
        <v>67</v>
      </c>
    </row>
    <row r="16" spans="1:6">
      <c r="A16" s="256">
        <v>67111</v>
      </c>
      <c r="B16" s="256" t="s">
        <v>2943</v>
      </c>
      <c r="C16" s="256">
        <v>578</v>
      </c>
      <c r="D16" s="256" t="s">
        <v>3162</v>
      </c>
      <c r="E16" t="str">
        <f t="shared" si="4"/>
        <v>671</v>
      </c>
      <c r="F16" t="str">
        <f t="shared" si="5"/>
        <v>67</v>
      </c>
    </row>
    <row r="17" spans="1:6">
      <c r="A17" s="256">
        <v>67111</v>
      </c>
      <c r="B17" s="256" t="s">
        <v>2943</v>
      </c>
      <c r="C17" s="256">
        <v>579</v>
      </c>
      <c r="D17" s="256" t="s">
        <v>3163</v>
      </c>
      <c r="E17" t="str">
        <f t="shared" si="4"/>
        <v>671</v>
      </c>
      <c r="F17" t="str">
        <f t="shared" si="5"/>
        <v>67</v>
      </c>
    </row>
    <row r="18" spans="1:6">
      <c r="A18" s="256">
        <v>67111</v>
      </c>
      <c r="B18" s="256" t="s">
        <v>2943</v>
      </c>
      <c r="C18" s="256">
        <v>581</v>
      </c>
      <c r="D18" s="256" t="s">
        <v>2933</v>
      </c>
      <c r="E18" t="str">
        <f t="shared" si="4"/>
        <v>671</v>
      </c>
      <c r="F18" t="str">
        <f t="shared" si="5"/>
        <v>67</v>
      </c>
    </row>
    <row r="19" spans="1:6" ht="15.75" thickBot="1">
      <c r="A19" s="258">
        <v>67111</v>
      </c>
      <c r="B19" s="258" t="s">
        <v>2943</v>
      </c>
      <c r="C19" s="258">
        <v>815</v>
      </c>
      <c r="D19" s="258" t="s">
        <v>2935</v>
      </c>
      <c r="E19" t="str">
        <f t="shared" si="4"/>
        <v>671</v>
      </c>
      <c r="F19" t="str">
        <f t="shared" si="5"/>
        <v>67</v>
      </c>
    </row>
    <row r="20" spans="1:6">
      <c r="A20" s="259">
        <v>67121</v>
      </c>
      <c r="B20" s="259" t="s">
        <v>2944</v>
      </c>
      <c r="C20" s="259">
        <v>11</v>
      </c>
      <c r="D20" s="259" t="s">
        <v>42</v>
      </c>
      <c r="E20" t="str">
        <f t="shared" si="4"/>
        <v>671</v>
      </c>
      <c r="F20" t="str">
        <f t="shared" si="5"/>
        <v>67</v>
      </c>
    </row>
    <row r="21" spans="1:6" s="78" customFormat="1">
      <c r="A21" s="257">
        <v>67121</v>
      </c>
      <c r="B21" s="257" t="s">
        <v>2944</v>
      </c>
      <c r="C21" s="257">
        <v>12</v>
      </c>
      <c r="D21" s="257" t="s">
        <v>160</v>
      </c>
      <c r="E21" t="str">
        <f t="shared" si="4"/>
        <v>671</v>
      </c>
      <c r="F21" t="str">
        <f t="shared" si="5"/>
        <v>67</v>
      </c>
    </row>
    <row r="22" spans="1:6" s="78" customFormat="1">
      <c r="A22" s="257">
        <v>67121</v>
      </c>
      <c r="B22" s="257" t="s">
        <v>2944</v>
      </c>
      <c r="C22" s="257">
        <v>531</v>
      </c>
      <c r="D22" s="257" t="s">
        <v>2927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7">
        <v>67121</v>
      </c>
      <c r="B23" s="257" t="s">
        <v>2944</v>
      </c>
      <c r="C23" s="257">
        <v>532</v>
      </c>
      <c r="D23" s="257" t="s">
        <v>2928</v>
      </c>
      <c r="E23" t="str">
        <f t="shared" si="6"/>
        <v>671</v>
      </c>
      <c r="F23" t="str">
        <f t="shared" si="7"/>
        <v>67</v>
      </c>
    </row>
    <row r="24" spans="1:6" s="78" customFormat="1">
      <c r="A24" s="257">
        <v>67121</v>
      </c>
      <c r="B24" s="257" t="s">
        <v>2944</v>
      </c>
      <c r="C24" s="257">
        <v>54</v>
      </c>
      <c r="D24" s="257" t="s">
        <v>3164</v>
      </c>
      <c r="E24" t="str">
        <f t="shared" si="6"/>
        <v>671</v>
      </c>
      <c r="F24" t="str">
        <f t="shared" si="7"/>
        <v>67</v>
      </c>
    </row>
    <row r="25" spans="1:6" s="78" customFormat="1">
      <c r="A25" s="257">
        <v>67121</v>
      </c>
      <c r="B25" s="257" t="s">
        <v>2944</v>
      </c>
      <c r="C25" s="257">
        <v>531</v>
      </c>
      <c r="D25" s="257" t="s">
        <v>2927</v>
      </c>
      <c r="E25" t="str">
        <f t="shared" si="6"/>
        <v>671</v>
      </c>
      <c r="F25" t="str">
        <f t="shared" si="7"/>
        <v>67</v>
      </c>
    </row>
    <row r="26" spans="1:6" s="78" customFormat="1">
      <c r="A26" s="257">
        <v>67121</v>
      </c>
      <c r="B26" s="257" t="s">
        <v>2944</v>
      </c>
      <c r="C26" s="257">
        <v>532</v>
      </c>
      <c r="D26" s="257" t="s">
        <v>2928</v>
      </c>
      <c r="E26" t="str">
        <f t="shared" si="4"/>
        <v>671</v>
      </c>
      <c r="F26" t="str">
        <f t="shared" si="5"/>
        <v>67</v>
      </c>
    </row>
    <row r="27" spans="1:6" s="78" customFormat="1">
      <c r="A27" s="257">
        <v>67121</v>
      </c>
      <c r="B27" s="257" t="s">
        <v>2944</v>
      </c>
      <c r="C27" s="257">
        <v>561</v>
      </c>
      <c r="D27" s="257" t="s">
        <v>2930</v>
      </c>
      <c r="E27" t="str">
        <f t="shared" si="4"/>
        <v>671</v>
      </c>
      <c r="F27" t="str">
        <f t="shared" si="5"/>
        <v>67</v>
      </c>
    </row>
    <row r="28" spans="1:6" s="78" customFormat="1">
      <c r="A28" s="257">
        <v>67121</v>
      </c>
      <c r="B28" s="257" t="s">
        <v>2944</v>
      </c>
      <c r="C28" s="257">
        <v>562</v>
      </c>
      <c r="D28" s="257" t="s">
        <v>3154</v>
      </c>
      <c r="E28" t="str">
        <f t="shared" si="4"/>
        <v>671</v>
      </c>
      <c r="F28" t="str">
        <f t="shared" si="5"/>
        <v>67</v>
      </c>
    </row>
    <row r="29" spans="1:6" s="78" customFormat="1">
      <c r="A29" s="257">
        <v>67121</v>
      </c>
      <c r="B29" s="257" t="s">
        <v>2944</v>
      </c>
      <c r="C29" s="257">
        <v>563</v>
      </c>
      <c r="D29" s="257" t="s">
        <v>3155</v>
      </c>
      <c r="E29" t="str">
        <f t="shared" si="4"/>
        <v>671</v>
      </c>
      <c r="F29" t="str">
        <f t="shared" si="5"/>
        <v>67</v>
      </c>
    </row>
    <row r="30" spans="1:6" s="78" customFormat="1">
      <c r="A30" s="257">
        <v>67121</v>
      </c>
      <c r="B30" s="257" t="s">
        <v>2944</v>
      </c>
      <c r="C30" s="257">
        <v>564</v>
      </c>
      <c r="D30" s="257" t="s">
        <v>3156</v>
      </c>
      <c r="E30" t="str">
        <f t="shared" si="4"/>
        <v>671</v>
      </c>
      <c r="F30" t="str">
        <f t="shared" si="5"/>
        <v>67</v>
      </c>
    </row>
    <row r="31" spans="1:6" s="78" customFormat="1">
      <c r="A31" s="257">
        <v>67121</v>
      </c>
      <c r="B31" s="257" t="s">
        <v>2944</v>
      </c>
      <c r="C31" s="257">
        <v>565</v>
      </c>
      <c r="D31" s="257" t="s">
        <v>3157</v>
      </c>
      <c r="E31" t="str">
        <f t="shared" si="4"/>
        <v>671</v>
      </c>
      <c r="F31" t="str">
        <f t="shared" si="5"/>
        <v>67</v>
      </c>
    </row>
    <row r="32" spans="1:6" s="78" customFormat="1">
      <c r="A32" s="257">
        <v>67121</v>
      </c>
      <c r="B32" s="257" t="s">
        <v>2944</v>
      </c>
      <c r="C32" s="257">
        <v>566</v>
      </c>
      <c r="D32" s="257" t="s">
        <v>3158</v>
      </c>
      <c r="E32" t="str">
        <f t="shared" si="4"/>
        <v>671</v>
      </c>
      <c r="F32" t="str">
        <f t="shared" si="5"/>
        <v>67</v>
      </c>
    </row>
    <row r="33" spans="1:6" s="78" customFormat="1">
      <c r="A33" s="257">
        <v>67121</v>
      </c>
      <c r="B33" s="257" t="s">
        <v>2944</v>
      </c>
      <c r="C33" s="257">
        <v>567</v>
      </c>
      <c r="D33" s="257" t="s">
        <v>3159</v>
      </c>
      <c r="E33" t="str">
        <f t="shared" si="4"/>
        <v>671</v>
      </c>
      <c r="F33" t="str">
        <f t="shared" si="5"/>
        <v>67</v>
      </c>
    </row>
    <row r="34" spans="1:6" s="78" customFormat="1">
      <c r="A34" s="257">
        <v>67121</v>
      </c>
      <c r="B34" s="257" t="s">
        <v>2944</v>
      </c>
      <c r="C34" s="257">
        <v>575</v>
      </c>
      <c r="D34" s="257" t="s">
        <v>3160</v>
      </c>
      <c r="E34" t="str">
        <f t="shared" si="4"/>
        <v>671</v>
      </c>
      <c r="F34" t="str">
        <f t="shared" si="5"/>
        <v>67</v>
      </c>
    </row>
    <row r="35" spans="1:6" s="78" customFormat="1">
      <c r="A35" s="257">
        <v>67121</v>
      </c>
      <c r="B35" s="257" t="s">
        <v>2944</v>
      </c>
      <c r="C35" s="257">
        <v>577</v>
      </c>
      <c r="D35" s="257" t="s">
        <v>3161</v>
      </c>
      <c r="E35" t="str">
        <f t="shared" si="4"/>
        <v>671</v>
      </c>
      <c r="F35" t="str">
        <f t="shared" si="5"/>
        <v>67</v>
      </c>
    </row>
    <row r="36" spans="1:6" s="78" customFormat="1">
      <c r="A36" s="257">
        <v>67121</v>
      </c>
      <c r="B36" s="257" t="s">
        <v>2944</v>
      </c>
      <c r="C36" s="257">
        <v>578</v>
      </c>
      <c r="D36" s="257" t="s">
        <v>3162</v>
      </c>
      <c r="E36" t="str">
        <f t="shared" si="4"/>
        <v>671</v>
      </c>
      <c r="F36" t="str">
        <f t="shared" si="5"/>
        <v>67</v>
      </c>
    </row>
    <row r="37" spans="1:6" s="78" customFormat="1">
      <c r="A37" s="257">
        <v>67121</v>
      </c>
      <c r="B37" s="257" t="s">
        <v>2944</v>
      </c>
      <c r="C37" s="257">
        <v>579</v>
      </c>
      <c r="D37" s="257" t="s">
        <v>3163</v>
      </c>
      <c r="E37" t="str">
        <f t="shared" si="4"/>
        <v>671</v>
      </c>
      <c r="F37" t="str">
        <f t="shared" si="5"/>
        <v>67</v>
      </c>
    </row>
    <row r="38" spans="1:6" s="78" customFormat="1">
      <c r="A38" s="257">
        <v>67121</v>
      </c>
      <c r="B38" s="257" t="s">
        <v>2944</v>
      </c>
      <c r="C38" s="257">
        <v>581</v>
      </c>
      <c r="D38" s="257" t="s">
        <v>2933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60">
        <v>67121</v>
      </c>
      <c r="B39" s="260" t="s">
        <v>2944</v>
      </c>
      <c r="C39" s="260">
        <v>815</v>
      </c>
      <c r="D39" s="260" t="s">
        <v>2935</v>
      </c>
      <c r="E39" t="str">
        <f t="shared" si="0"/>
        <v>671</v>
      </c>
      <c r="F39" t="str">
        <f t="shared" si="1"/>
        <v>67</v>
      </c>
    </row>
    <row r="40" spans="1:6" s="78" customFormat="1">
      <c r="A40" s="254">
        <v>66141</v>
      </c>
      <c r="B40" s="254" t="s">
        <v>2957</v>
      </c>
      <c r="C40" s="254">
        <v>31</v>
      </c>
      <c r="D40" s="254" t="s">
        <v>69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2958</v>
      </c>
      <c r="C41" s="4">
        <v>31</v>
      </c>
      <c r="D41" s="4" t="s">
        <v>69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5">
        <v>66151</v>
      </c>
      <c r="B42" s="255" t="s">
        <v>17</v>
      </c>
      <c r="C42" s="255">
        <v>31</v>
      </c>
      <c r="D42" s="255" t="s">
        <v>69</v>
      </c>
      <c r="E42" t="str">
        <f t="shared" si="0"/>
        <v>661</v>
      </c>
      <c r="F42" t="str">
        <f t="shared" si="1"/>
        <v>66</v>
      </c>
    </row>
    <row r="43" spans="1:6" s="78" customFormat="1">
      <c r="A43" s="254">
        <v>66311</v>
      </c>
      <c r="B43" s="254" t="s">
        <v>29</v>
      </c>
      <c r="C43" s="254">
        <v>61</v>
      </c>
      <c r="D43" s="254" t="s">
        <v>90</v>
      </c>
      <c r="E43" t="str">
        <f t="shared" si="0"/>
        <v>663</v>
      </c>
      <c r="F43" t="str">
        <f t="shared" si="1"/>
        <v>66</v>
      </c>
    </row>
    <row r="44" spans="1:6" s="78" customFormat="1">
      <c r="A44" s="256">
        <v>66312</v>
      </c>
      <c r="B44" s="256" t="s">
        <v>30</v>
      </c>
      <c r="C44" s="256">
        <v>561</v>
      </c>
      <c r="D44" s="256" t="s">
        <v>2930</v>
      </c>
      <c r="E44" t="str">
        <f t="shared" si="0"/>
        <v>663</v>
      </c>
      <c r="F44" t="str">
        <f t="shared" si="1"/>
        <v>66</v>
      </c>
    </row>
    <row r="45" spans="1:6" s="78" customFormat="1">
      <c r="A45" s="256">
        <v>66312</v>
      </c>
      <c r="B45" s="256" t="s">
        <v>30</v>
      </c>
      <c r="C45" s="256">
        <v>562</v>
      </c>
      <c r="D45" s="256" t="s">
        <v>3154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6">
        <v>66312</v>
      </c>
      <c r="B46" s="256" t="s">
        <v>30</v>
      </c>
      <c r="C46" s="256">
        <v>563</v>
      </c>
      <c r="D46" s="256" t="s">
        <v>3155</v>
      </c>
      <c r="E46" t="str">
        <f t="shared" si="8"/>
        <v>663</v>
      </c>
      <c r="F46" t="str">
        <f t="shared" si="9"/>
        <v>66</v>
      </c>
    </row>
    <row r="47" spans="1:6" s="78" customFormat="1">
      <c r="A47" s="256">
        <v>66312</v>
      </c>
      <c r="B47" s="256" t="s">
        <v>30</v>
      </c>
      <c r="C47" s="256">
        <v>564</v>
      </c>
      <c r="D47" s="256" t="s">
        <v>3156</v>
      </c>
      <c r="E47" t="str">
        <f t="shared" si="8"/>
        <v>663</v>
      </c>
      <c r="F47" t="str">
        <f t="shared" si="9"/>
        <v>66</v>
      </c>
    </row>
    <row r="48" spans="1:6" s="78" customFormat="1">
      <c r="A48" s="256">
        <v>66312</v>
      </c>
      <c r="B48" s="256" t="s">
        <v>30</v>
      </c>
      <c r="C48" s="256">
        <v>565</v>
      </c>
      <c r="D48" s="256" t="s">
        <v>3157</v>
      </c>
      <c r="E48" t="str">
        <f t="shared" si="8"/>
        <v>663</v>
      </c>
      <c r="F48" t="str">
        <f t="shared" si="9"/>
        <v>66</v>
      </c>
    </row>
    <row r="49" spans="1:6" s="78" customFormat="1">
      <c r="A49" s="256">
        <v>66312</v>
      </c>
      <c r="B49" s="256" t="s">
        <v>30</v>
      </c>
      <c r="C49" s="256">
        <v>566</v>
      </c>
      <c r="D49" s="256" t="s">
        <v>3158</v>
      </c>
      <c r="E49" t="str">
        <f t="shared" si="8"/>
        <v>663</v>
      </c>
      <c r="F49" t="str">
        <f t="shared" si="9"/>
        <v>66</v>
      </c>
    </row>
    <row r="50" spans="1:6" s="78" customFormat="1">
      <c r="A50" s="256">
        <v>66312</v>
      </c>
      <c r="B50" s="256" t="s">
        <v>30</v>
      </c>
      <c r="C50" s="256">
        <v>567</v>
      </c>
      <c r="D50" s="256" t="s">
        <v>3159</v>
      </c>
      <c r="E50" t="str">
        <f t="shared" si="8"/>
        <v>663</v>
      </c>
      <c r="F50" t="str">
        <f t="shared" si="9"/>
        <v>66</v>
      </c>
    </row>
    <row r="51" spans="1:6" s="78" customFormat="1">
      <c r="A51" s="256">
        <v>66312</v>
      </c>
      <c r="B51" s="256" t="s">
        <v>30</v>
      </c>
      <c r="C51" s="256">
        <v>575</v>
      </c>
      <c r="D51" s="256" t="s">
        <v>3160</v>
      </c>
      <c r="E51" t="str">
        <f t="shared" si="8"/>
        <v>663</v>
      </c>
      <c r="F51" t="str">
        <f t="shared" si="9"/>
        <v>66</v>
      </c>
    </row>
    <row r="52" spans="1:6" s="78" customFormat="1">
      <c r="A52" s="256">
        <v>66312</v>
      </c>
      <c r="B52" s="256" t="s">
        <v>30</v>
      </c>
      <c r="C52" s="256">
        <v>577</v>
      </c>
      <c r="D52" s="256" t="s">
        <v>3161</v>
      </c>
      <c r="E52" t="str">
        <f t="shared" si="8"/>
        <v>663</v>
      </c>
      <c r="F52" t="str">
        <f t="shared" si="9"/>
        <v>66</v>
      </c>
    </row>
    <row r="53" spans="1:6" s="78" customFormat="1">
      <c r="A53" s="256">
        <v>66312</v>
      </c>
      <c r="B53" s="256" t="s">
        <v>30</v>
      </c>
      <c r="C53" s="256">
        <v>578</v>
      </c>
      <c r="D53" s="256" t="s">
        <v>3162</v>
      </c>
      <c r="E53" t="str">
        <f t="shared" si="8"/>
        <v>663</v>
      </c>
      <c r="F53" t="str">
        <f t="shared" si="9"/>
        <v>66</v>
      </c>
    </row>
    <row r="54" spans="1:6" s="78" customFormat="1">
      <c r="A54" s="256">
        <v>66312</v>
      </c>
      <c r="B54" s="256" t="s">
        <v>30</v>
      </c>
      <c r="C54" s="256">
        <v>579</v>
      </c>
      <c r="D54" s="256" t="s">
        <v>3163</v>
      </c>
      <c r="E54" t="str">
        <f t="shared" si="8"/>
        <v>663</v>
      </c>
      <c r="F54" t="str">
        <f t="shared" si="9"/>
        <v>66</v>
      </c>
    </row>
    <row r="55" spans="1:6" s="78" customFormat="1">
      <c r="A55" s="256">
        <v>66312</v>
      </c>
      <c r="B55" s="256" t="s">
        <v>30</v>
      </c>
      <c r="C55" s="256">
        <v>581</v>
      </c>
      <c r="D55" s="256" t="s">
        <v>2933</v>
      </c>
      <c r="E55" t="str">
        <f t="shared" si="8"/>
        <v>663</v>
      </c>
      <c r="F55" t="str">
        <f t="shared" si="9"/>
        <v>66</v>
      </c>
    </row>
    <row r="56" spans="1:6" s="78" customFormat="1">
      <c r="A56" s="256">
        <v>66312</v>
      </c>
      <c r="B56" s="256" t="s">
        <v>30</v>
      </c>
      <c r="C56" s="256">
        <v>61</v>
      </c>
      <c r="D56" s="256" t="s">
        <v>90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31</v>
      </c>
      <c r="C57" s="4">
        <v>561</v>
      </c>
      <c r="D57" s="4" t="s">
        <v>2930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31</v>
      </c>
      <c r="C58" s="4">
        <v>562</v>
      </c>
      <c r="D58" s="4" t="s">
        <v>3154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31</v>
      </c>
      <c r="C59" s="4">
        <v>563</v>
      </c>
      <c r="D59" s="4" t="s">
        <v>3155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31</v>
      </c>
      <c r="C60" s="4">
        <v>564</v>
      </c>
      <c r="D60" s="4" t="s">
        <v>3156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31</v>
      </c>
      <c r="C61" s="4">
        <v>565</v>
      </c>
      <c r="D61" s="4" t="s">
        <v>3157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31</v>
      </c>
      <c r="C62" s="4">
        <v>566</v>
      </c>
      <c r="D62" s="4" t="s">
        <v>3158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31</v>
      </c>
      <c r="C63" s="4">
        <v>567</v>
      </c>
      <c r="D63" s="4" t="s">
        <v>3159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31</v>
      </c>
      <c r="C64" s="4">
        <v>575</v>
      </c>
      <c r="D64" s="4" t="s">
        <v>3160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31</v>
      </c>
      <c r="C65" s="4">
        <v>577</v>
      </c>
      <c r="D65" s="4" t="s">
        <v>3161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31</v>
      </c>
      <c r="C66" s="4">
        <v>578</v>
      </c>
      <c r="D66" s="4" t="s">
        <v>3162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31</v>
      </c>
      <c r="C67" s="4">
        <v>579</v>
      </c>
      <c r="D67" s="4" t="s">
        <v>3163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31</v>
      </c>
      <c r="C68" s="4">
        <v>581</v>
      </c>
      <c r="D68" s="4" t="s">
        <v>2933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31</v>
      </c>
      <c r="C69" s="4">
        <v>61</v>
      </c>
      <c r="D69" s="4" t="s">
        <v>90</v>
      </c>
      <c r="E69" t="str">
        <f t="shared" si="0"/>
        <v>663</v>
      </c>
      <c r="F69" t="str">
        <f t="shared" si="1"/>
        <v>66</v>
      </c>
    </row>
    <row r="70" spans="1:6">
      <c r="A70" s="256">
        <v>66314</v>
      </c>
      <c r="B70" s="256" t="s">
        <v>785</v>
      </c>
      <c r="C70" s="256">
        <v>561</v>
      </c>
      <c r="D70" s="256" t="s">
        <v>2930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6">
        <v>66314</v>
      </c>
      <c r="B71" s="256" t="s">
        <v>785</v>
      </c>
      <c r="C71" s="256">
        <v>562</v>
      </c>
      <c r="D71" s="256" t="s">
        <v>3154</v>
      </c>
      <c r="E71" t="str">
        <f t="shared" si="0"/>
        <v>663</v>
      </c>
      <c r="F71" t="str">
        <f t="shared" si="1"/>
        <v>66</v>
      </c>
    </row>
    <row r="72" spans="1:6">
      <c r="A72" s="256">
        <v>66314</v>
      </c>
      <c r="B72" s="256" t="s">
        <v>785</v>
      </c>
      <c r="C72" s="256">
        <v>563</v>
      </c>
      <c r="D72" s="256" t="s">
        <v>3155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6">
        <v>66314</v>
      </c>
      <c r="B73" s="256" t="s">
        <v>785</v>
      </c>
      <c r="C73" s="256">
        <v>564</v>
      </c>
      <c r="D73" s="256" t="s">
        <v>3156</v>
      </c>
      <c r="E73" t="str">
        <f t="shared" si="12"/>
        <v>663</v>
      </c>
      <c r="F73" t="str">
        <f t="shared" si="13"/>
        <v>66</v>
      </c>
    </row>
    <row r="74" spans="1:6">
      <c r="A74" s="256">
        <v>66314</v>
      </c>
      <c r="B74" s="256" t="s">
        <v>785</v>
      </c>
      <c r="C74" s="256">
        <v>565</v>
      </c>
      <c r="D74" s="256" t="s">
        <v>3157</v>
      </c>
      <c r="E74" t="str">
        <f t="shared" si="12"/>
        <v>663</v>
      </c>
      <c r="F74" t="str">
        <f t="shared" si="13"/>
        <v>66</v>
      </c>
    </row>
    <row r="75" spans="1:6">
      <c r="A75" s="256">
        <v>66314</v>
      </c>
      <c r="B75" s="256" t="s">
        <v>785</v>
      </c>
      <c r="C75" s="256">
        <v>566</v>
      </c>
      <c r="D75" s="256" t="s">
        <v>3158</v>
      </c>
      <c r="E75" t="str">
        <f t="shared" si="12"/>
        <v>663</v>
      </c>
      <c r="F75" t="str">
        <f t="shared" si="13"/>
        <v>66</v>
      </c>
    </row>
    <row r="76" spans="1:6">
      <c r="A76" s="256">
        <v>66314</v>
      </c>
      <c r="B76" s="256" t="s">
        <v>785</v>
      </c>
      <c r="C76" s="256">
        <v>567</v>
      </c>
      <c r="D76" s="256" t="s">
        <v>3159</v>
      </c>
      <c r="E76" t="str">
        <f t="shared" si="12"/>
        <v>663</v>
      </c>
      <c r="F76" t="str">
        <f t="shared" si="13"/>
        <v>66</v>
      </c>
    </row>
    <row r="77" spans="1:6">
      <c r="A77" s="256">
        <v>66314</v>
      </c>
      <c r="B77" s="256" t="s">
        <v>785</v>
      </c>
      <c r="C77" s="256">
        <v>575</v>
      </c>
      <c r="D77" s="256" t="s">
        <v>3160</v>
      </c>
      <c r="E77" t="str">
        <f t="shared" si="12"/>
        <v>663</v>
      </c>
      <c r="F77" t="str">
        <f t="shared" si="13"/>
        <v>66</v>
      </c>
    </row>
    <row r="78" spans="1:6">
      <c r="A78" s="256">
        <v>66314</v>
      </c>
      <c r="B78" s="256" t="s">
        <v>785</v>
      </c>
      <c r="C78" s="256">
        <v>577</v>
      </c>
      <c r="D78" s="256" t="s">
        <v>3161</v>
      </c>
      <c r="E78" t="str">
        <f t="shared" si="12"/>
        <v>663</v>
      </c>
      <c r="F78" t="str">
        <f t="shared" si="13"/>
        <v>66</v>
      </c>
    </row>
    <row r="79" spans="1:6">
      <c r="A79" s="256">
        <v>66314</v>
      </c>
      <c r="B79" s="256" t="s">
        <v>785</v>
      </c>
      <c r="C79" s="256">
        <v>578</v>
      </c>
      <c r="D79" s="256" t="s">
        <v>3162</v>
      </c>
      <c r="E79" t="str">
        <f t="shared" si="12"/>
        <v>663</v>
      </c>
      <c r="F79" t="str">
        <f t="shared" si="13"/>
        <v>66</v>
      </c>
    </row>
    <row r="80" spans="1:6">
      <c r="A80" s="256">
        <v>66314</v>
      </c>
      <c r="B80" s="256" t="s">
        <v>785</v>
      </c>
      <c r="C80" s="256">
        <v>579</v>
      </c>
      <c r="D80" s="256" t="s">
        <v>3163</v>
      </c>
      <c r="E80" t="str">
        <f t="shared" si="0"/>
        <v>663</v>
      </c>
      <c r="F80" t="str">
        <f t="shared" si="1"/>
        <v>66</v>
      </c>
    </row>
    <row r="81" spans="1:6">
      <c r="A81" s="256">
        <v>66314</v>
      </c>
      <c r="B81" s="256" t="s">
        <v>785</v>
      </c>
      <c r="C81" s="256">
        <v>581</v>
      </c>
      <c r="D81" s="256" t="s">
        <v>2933</v>
      </c>
      <c r="E81" t="str">
        <f t="shared" si="0"/>
        <v>663</v>
      </c>
      <c r="F81" t="str">
        <f t="shared" si="1"/>
        <v>66</v>
      </c>
    </row>
    <row r="82" spans="1:6">
      <c r="A82" s="256">
        <v>66314</v>
      </c>
      <c r="B82" s="256" t="s">
        <v>785</v>
      </c>
      <c r="C82" s="256">
        <v>61</v>
      </c>
      <c r="D82" s="256" t="s">
        <v>90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786</v>
      </c>
      <c r="C83" s="4">
        <v>61</v>
      </c>
      <c r="D83" s="4" t="s">
        <v>90</v>
      </c>
      <c r="E83" t="str">
        <f t="shared" si="0"/>
        <v>663</v>
      </c>
      <c r="F83" t="str">
        <f t="shared" si="1"/>
        <v>66</v>
      </c>
    </row>
    <row r="84" spans="1:6">
      <c r="A84" s="256">
        <v>66322</v>
      </c>
      <c r="B84" s="256" t="s">
        <v>32</v>
      </c>
      <c r="C84" s="256">
        <v>561</v>
      </c>
      <c r="D84" s="256" t="s">
        <v>2930</v>
      </c>
      <c r="E84" t="str">
        <f t="shared" si="0"/>
        <v>663</v>
      </c>
      <c r="F84" t="str">
        <f t="shared" si="1"/>
        <v>66</v>
      </c>
    </row>
    <row r="85" spans="1:6">
      <c r="A85" s="256">
        <v>66322</v>
      </c>
      <c r="B85" s="256" t="s">
        <v>32</v>
      </c>
      <c r="C85" s="256">
        <v>562</v>
      </c>
      <c r="D85" s="256" t="s">
        <v>3154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6">
        <v>66322</v>
      </c>
      <c r="B86" s="256" t="s">
        <v>32</v>
      </c>
      <c r="C86" s="256">
        <v>563</v>
      </c>
      <c r="D86" s="256" t="s">
        <v>3155</v>
      </c>
      <c r="E86" t="str">
        <f t="shared" si="14"/>
        <v>663</v>
      </c>
      <c r="F86" t="str">
        <f t="shared" si="15"/>
        <v>66</v>
      </c>
    </row>
    <row r="87" spans="1:6">
      <c r="A87" s="256">
        <v>66322</v>
      </c>
      <c r="B87" s="256" t="s">
        <v>32</v>
      </c>
      <c r="C87" s="256">
        <v>564</v>
      </c>
      <c r="D87" s="256" t="s">
        <v>3156</v>
      </c>
      <c r="E87" t="str">
        <f t="shared" si="14"/>
        <v>663</v>
      </c>
      <c r="F87" t="str">
        <f t="shared" si="15"/>
        <v>66</v>
      </c>
    </row>
    <row r="88" spans="1:6">
      <c r="A88" s="256">
        <v>66322</v>
      </c>
      <c r="B88" s="256" t="s">
        <v>32</v>
      </c>
      <c r="C88" s="256">
        <v>565</v>
      </c>
      <c r="D88" s="256" t="s">
        <v>3157</v>
      </c>
      <c r="E88" t="str">
        <f t="shared" si="14"/>
        <v>663</v>
      </c>
      <c r="F88" t="str">
        <f t="shared" si="15"/>
        <v>66</v>
      </c>
    </row>
    <row r="89" spans="1:6">
      <c r="A89" s="256">
        <v>66322</v>
      </c>
      <c r="B89" s="256" t="s">
        <v>32</v>
      </c>
      <c r="C89" s="256">
        <v>566</v>
      </c>
      <c r="D89" s="256" t="s">
        <v>3158</v>
      </c>
      <c r="E89" t="str">
        <f t="shared" si="14"/>
        <v>663</v>
      </c>
      <c r="F89" t="str">
        <f t="shared" si="15"/>
        <v>66</v>
      </c>
    </row>
    <row r="90" spans="1:6">
      <c r="A90" s="256">
        <v>66322</v>
      </c>
      <c r="B90" s="256" t="s">
        <v>32</v>
      </c>
      <c r="C90" s="256">
        <v>567</v>
      </c>
      <c r="D90" s="256" t="s">
        <v>3159</v>
      </c>
      <c r="E90" t="str">
        <f t="shared" si="14"/>
        <v>663</v>
      </c>
      <c r="F90" t="str">
        <f t="shared" si="15"/>
        <v>66</v>
      </c>
    </row>
    <row r="91" spans="1:6">
      <c r="A91" s="256">
        <v>66322</v>
      </c>
      <c r="B91" s="256" t="s">
        <v>32</v>
      </c>
      <c r="C91" s="256">
        <v>575</v>
      </c>
      <c r="D91" s="256" t="s">
        <v>3160</v>
      </c>
      <c r="E91" t="str">
        <f t="shared" si="14"/>
        <v>663</v>
      </c>
      <c r="F91" t="str">
        <f t="shared" si="15"/>
        <v>66</v>
      </c>
    </row>
    <row r="92" spans="1:6">
      <c r="A92" s="256">
        <v>66322</v>
      </c>
      <c r="B92" s="256" t="s">
        <v>32</v>
      </c>
      <c r="C92" s="256">
        <v>577</v>
      </c>
      <c r="D92" s="256" t="s">
        <v>3161</v>
      </c>
      <c r="E92" t="str">
        <f t="shared" si="14"/>
        <v>663</v>
      </c>
      <c r="F92" t="str">
        <f t="shared" si="15"/>
        <v>66</v>
      </c>
    </row>
    <row r="93" spans="1:6">
      <c r="A93" s="256">
        <v>66322</v>
      </c>
      <c r="B93" s="256" t="s">
        <v>32</v>
      </c>
      <c r="C93" s="256">
        <v>578</v>
      </c>
      <c r="D93" s="256" t="s">
        <v>3162</v>
      </c>
      <c r="E93" t="str">
        <f t="shared" si="14"/>
        <v>663</v>
      </c>
      <c r="F93" t="str">
        <f t="shared" si="15"/>
        <v>66</v>
      </c>
    </row>
    <row r="94" spans="1:6">
      <c r="A94" s="256">
        <v>66322</v>
      </c>
      <c r="B94" s="256" t="s">
        <v>32</v>
      </c>
      <c r="C94" s="256">
        <v>579</v>
      </c>
      <c r="D94" s="256" t="s">
        <v>3163</v>
      </c>
      <c r="E94" t="str">
        <f t="shared" si="14"/>
        <v>663</v>
      </c>
      <c r="F94" t="str">
        <f t="shared" si="15"/>
        <v>66</v>
      </c>
    </row>
    <row r="95" spans="1:6">
      <c r="A95" s="256">
        <v>66322</v>
      </c>
      <c r="B95" s="256" t="s">
        <v>32</v>
      </c>
      <c r="C95" s="256">
        <v>581</v>
      </c>
      <c r="D95" s="256" t="s">
        <v>2933</v>
      </c>
      <c r="E95" t="str">
        <f t="shared" si="14"/>
        <v>663</v>
      </c>
      <c r="F95" t="str">
        <f t="shared" si="15"/>
        <v>66</v>
      </c>
    </row>
    <row r="96" spans="1:6">
      <c r="A96" s="256">
        <v>66322</v>
      </c>
      <c r="B96" s="256" t="s">
        <v>32</v>
      </c>
      <c r="C96" s="256">
        <v>61</v>
      </c>
      <c r="D96" s="256" t="s">
        <v>90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33</v>
      </c>
      <c r="C97" s="4">
        <v>561</v>
      </c>
      <c r="D97" s="4" t="s">
        <v>2930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33</v>
      </c>
      <c r="C98" s="4">
        <v>562</v>
      </c>
      <c r="D98" s="4" t="s">
        <v>3154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33</v>
      </c>
      <c r="C99" s="4">
        <v>563</v>
      </c>
      <c r="D99" s="4" t="s">
        <v>3155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33</v>
      </c>
      <c r="C100" s="4">
        <v>564</v>
      </c>
      <c r="D100" s="4" t="s">
        <v>3156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33</v>
      </c>
      <c r="C101" s="4">
        <v>565</v>
      </c>
      <c r="D101" s="4" t="s">
        <v>3157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33</v>
      </c>
      <c r="C102" s="4">
        <v>566</v>
      </c>
      <c r="D102" s="4" t="s">
        <v>3158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33</v>
      </c>
      <c r="C103" s="4">
        <v>567</v>
      </c>
      <c r="D103" s="4" t="s">
        <v>3159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33</v>
      </c>
      <c r="C104" s="4">
        <v>575</v>
      </c>
      <c r="D104" s="4" t="s">
        <v>3160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33</v>
      </c>
      <c r="C105" s="4">
        <v>577</v>
      </c>
      <c r="D105" s="4" t="s">
        <v>3161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33</v>
      </c>
      <c r="C106" s="4">
        <v>578</v>
      </c>
      <c r="D106" s="4" t="s">
        <v>3162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33</v>
      </c>
      <c r="C107" s="4">
        <v>579</v>
      </c>
      <c r="D107" s="4" t="s">
        <v>3163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33</v>
      </c>
      <c r="C108" s="4">
        <v>581</v>
      </c>
      <c r="D108" s="4" t="s">
        <v>2933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33</v>
      </c>
      <c r="C109" s="4">
        <v>61</v>
      </c>
      <c r="D109" s="4" t="s">
        <v>90</v>
      </c>
      <c r="E109" t="str">
        <f t="shared" si="0"/>
        <v>663</v>
      </c>
      <c r="F109" t="str">
        <f t="shared" si="1"/>
        <v>66</v>
      </c>
    </row>
    <row r="110" spans="1:6">
      <c r="A110" s="256">
        <v>66324</v>
      </c>
      <c r="B110" s="256" t="s">
        <v>787</v>
      </c>
      <c r="C110" s="256">
        <v>561</v>
      </c>
      <c r="D110" s="256" t="s">
        <v>2930</v>
      </c>
      <c r="E110" t="str">
        <f t="shared" si="0"/>
        <v>663</v>
      </c>
      <c r="F110" t="str">
        <f t="shared" si="1"/>
        <v>66</v>
      </c>
    </row>
    <row r="111" spans="1:6">
      <c r="A111" s="256">
        <v>66324</v>
      </c>
      <c r="B111" s="256" t="s">
        <v>787</v>
      </c>
      <c r="C111" s="256">
        <v>562</v>
      </c>
      <c r="D111" s="256" t="s">
        <v>3154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6">
        <v>66324</v>
      </c>
      <c r="B112" s="256" t="s">
        <v>787</v>
      </c>
      <c r="C112" s="256">
        <v>563</v>
      </c>
      <c r="D112" s="256" t="s">
        <v>3155</v>
      </c>
      <c r="E112" t="str">
        <f t="shared" si="16"/>
        <v>663</v>
      </c>
      <c r="F112" t="str">
        <f t="shared" si="17"/>
        <v>66</v>
      </c>
    </row>
    <row r="113" spans="1:6">
      <c r="A113" s="256">
        <v>66324</v>
      </c>
      <c r="B113" s="256" t="s">
        <v>787</v>
      </c>
      <c r="C113" s="256">
        <v>564</v>
      </c>
      <c r="D113" s="256" t="s">
        <v>3156</v>
      </c>
      <c r="E113" t="str">
        <f t="shared" si="16"/>
        <v>663</v>
      </c>
      <c r="F113" t="str">
        <f t="shared" si="17"/>
        <v>66</v>
      </c>
    </row>
    <row r="114" spans="1:6">
      <c r="A114" s="256">
        <v>66324</v>
      </c>
      <c r="B114" s="256" t="s">
        <v>787</v>
      </c>
      <c r="C114" s="256">
        <v>565</v>
      </c>
      <c r="D114" s="256" t="s">
        <v>3157</v>
      </c>
      <c r="E114" t="str">
        <f t="shared" si="16"/>
        <v>663</v>
      </c>
      <c r="F114" t="str">
        <f t="shared" si="17"/>
        <v>66</v>
      </c>
    </row>
    <row r="115" spans="1:6">
      <c r="A115" s="256">
        <v>66324</v>
      </c>
      <c r="B115" s="256" t="s">
        <v>787</v>
      </c>
      <c r="C115" s="256">
        <v>566</v>
      </c>
      <c r="D115" s="256" t="s">
        <v>3158</v>
      </c>
      <c r="E115" t="str">
        <f t="shared" si="16"/>
        <v>663</v>
      </c>
      <c r="F115" t="str">
        <f t="shared" si="17"/>
        <v>66</v>
      </c>
    </row>
    <row r="116" spans="1:6">
      <c r="A116" s="256">
        <v>66324</v>
      </c>
      <c r="B116" s="256" t="s">
        <v>787</v>
      </c>
      <c r="C116" s="256">
        <v>567</v>
      </c>
      <c r="D116" s="256" t="s">
        <v>3159</v>
      </c>
      <c r="E116" t="str">
        <f t="shared" si="16"/>
        <v>663</v>
      </c>
      <c r="F116" t="str">
        <f t="shared" si="17"/>
        <v>66</v>
      </c>
    </row>
    <row r="117" spans="1:6">
      <c r="A117" s="256">
        <v>66324</v>
      </c>
      <c r="B117" s="256" t="s">
        <v>787</v>
      </c>
      <c r="C117" s="256">
        <v>575</v>
      </c>
      <c r="D117" s="256" t="s">
        <v>3160</v>
      </c>
      <c r="E117" t="str">
        <f t="shared" si="16"/>
        <v>663</v>
      </c>
      <c r="F117" t="str">
        <f t="shared" si="17"/>
        <v>66</v>
      </c>
    </row>
    <row r="118" spans="1:6">
      <c r="A118" s="256">
        <v>66324</v>
      </c>
      <c r="B118" s="256" t="s">
        <v>787</v>
      </c>
      <c r="C118" s="256">
        <v>577</v>
      </c>
      <c r="D118" s="256" t="s">
        <v>3161</v>
      </c>
      <c r="E118" t="str">
        <f t="shared" si="16"/>
        <v>663</v>
      </c>
      <c r="F118" t="str">
        <f t="shared" si="17"/>
        <v>66</v>
      </c>
    </row>
    <row r="119" spans="1:6">
      <c r="A119" s="256">
        <v>66324</v>
      </c>
      <c r="B119" s="256" t="s">
        <v>787</v>
      </c>
      <c r="C119" s="256">
        <v>578</v>
      </c>
      <c r="D119" s="256" t="s">
        <v>3162</v>
      </c>
      <c r="E119" t="str">
        <f t="shared" si="16"/>
        <v>663</v>
      </c>
      <c r="F119" t="str">
        <f t="shared" si="17"/>
        <v>66</v>
      </c>
    </row>
    <row r="120" spans="1:6">
      <c r="A120" s="256">
        <v>66324</v>
      </c>
      <c r="B120" s="256" t="s">
        <v>787</v>
      </c>
      <c r="C120" s="256">
        <v>579</v>
      </c>
      <c r="D120" s="256" t="s">
        <v>3163</v>
      </c>
      <c r="E120" t="str">
        <f t="shared" si="16"/>
        <v>663</v>
      </c>
      <c r="F120" t="str">
        <f t="shared" si="17"/>
        <v>66</v>
      </c>
    </row>
    <row r="121" spans="1:6">
      <c r="A121" s="256">
        <v>66324</v>
      </c>
      <c r="B121" s="256" t="s">
        <v>787</v>
      </c>
      <c r="C121" s="256">
        <v>581</v>
      </c>
      <c r="D121" s="256" t="s">
        <v>2933</v>
      </c>
      <c r="E121" t="str">
        <f t="shared" si="0"/>
        <v>663</v>
      </c>
      <c r="F121" t="str">
        <f t="shared" si="1"/>
        <v>66</v>
      </c>
    </row>
    <row r="122" spans="1:6" ht="15.75" thickBot="1">
      <c r="A122" s="258">
        <v>66324</v>
      </c>
      <c r="B122" s="258" t="s">
        <v>787</v>
      </c>
      <c r="C122" s="258">
        <v>61</v>
      </c>
      <c r="D122" s="258" t="s">
        <v>90</v>
      </c>
      <c r="E122" t="str">
        <f t="shared" si="0"/>
        <v>663</v>
      </c>
      <c r="F122" t="str">
        <f t="shared" si="1"/>
        <v>66</v>
      </c>
    </row>
    <row r="123" spans="1:6">
      <c r="A123" s="254">
        <v>65148</v>
      </c>
      <c r="B123" s="254" t="s">
        <v>18</v>
      </c>
      <c r="C123" s="254">
        <v>43</v>
      </c>
      <c r="D123" s="254" t="s">
        <v>73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2959</v>
      </c>
      <c r="C124" s="4">
        <v>43</v>
      </c>
      <c r="D124" s="4" t="s">
        <v>73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158</v>
      </c>
      <c r="C125" s="4">
        <v>43</v>
      </c>
      <c r="D125" s="4" t="s">
        <v>73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2960</v>
      </c>
      <c r="C126" s="4">
        <v>71</v>
      </c>
      <c r="D126" s="4" t="s">
        <v>138</v>
      </c>
      <c r="E126" t="str">
        <f t="shared" si="0"/>
        <v>652</v>
      </c>
      <c r="F126" t="str">
        <f t="shared" si="1"/>
        <v>65</v>
      </c>
    </row>
    <row r="127" spans="1:6">
      <c r="A127" s="263">
        <v>65267</v>
      </c>
      <c r="B127" s="263" t="s">
        <v>2977</v>
      </c>
      <c r="C127" s="263">
        <v>11</v>
      </c>
      <c r="D127" s="263" t="s">
        <v>42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73</v>
      </c>
      <c r="C128" s="4">
        <v>43</v>
      </c>
      <c r="D128" s="4" t="s">
        <v>73</v>
      </c>
      <c r="E128" t="str">
        <f t="shared" si="0"/>
        <v>652</v>
      </c>
      <c r="F128" t="str">
        <f t="shared" si="1"/>
        <v>65</v>
      </c>
    </row>
    <row r="129" spans="1:6">
      <c r="A129" s="254">
        <v>65411</v>
      </c>
      <c r="B129" s="254" t="s">
        <v>2978</v>
      </c>
      <c r="C129" s="254">
        <v>41</v>
      </c>
      <c r="D129" s="254" t="s">
        <v>740</v>
      </c>
      <c r="E129" t="str">
        <f t="shared" si="0"/>
        <v>654</v>
      </c>
      <c r="F129" t="str">
        <f t="shared" si="1"/>
        <v>65</v>
      </c>
    </row>
    <row r="130" spans="1:6">
      <c r="A130" s="254">
        <v>65412</v>
      </c>
      <c r="B130" s="254" t="s">
        <v>2979</v>
      </c>
      <c r="C130" s="254">
        <v>41</v>
      </c>
      <c r="D130" s="254" t="s">
        <v>740</v>
      </c>
      <c r="E130" t="str">
        <f t="shared" si="0"/>
        <v>654</v>
      </c>
      <c r="F130" t="str">
        <f t="shared" si="1"/>
        <v>65</v>
      </c>
    </row>
    <row r="131" spans="1:6">
      <c r="A131" s="254">
        <v>65413</v>
      </c>
      <c r="B131" s="254" t="s">
        <v>2980</v>
      </c>
      <c r="C131" s="254">
        <v>41</v>
      </c>
      <c r="D131" s="254" t="s">
        <v>740</v>
      </c>
      <c r="E131" t="str">
        <f t="shared" si="0"/>
        <v>654</v>
      </c>
      <c r="F131" t="str">
        <f t="shared" si="1"/>
        <v>65</v>
      </c>
    </row>
    <row r="132" spans="1:6" ht="15.75" thickBot="1">
      <c r="A132" s="255">
        <v>65414</v>
      </c>
      <c r="B132" s="255" t="s">
        <v>2981</v>
      </c>
      <c r="C132" s="255">
        <v>41</v>
      </c>
      <c r="D132" s="255" t="s">
        <v>740</v>
      </c>
      <c r="E132" t="str">
        <f t="shared" si="0"/>
        <v>654</v>
      </c>
      <c r="F132" t="str">
        <f t="shared" si="1"/>
        <v>65</v>
      </c>
    </row>
    <row r="133" spans="1:6">
      <c r="A133" s="254">
        <v>64129</v>
      </c>
      <c r="B133" s="254" t="s">
        <v>2945</v>
      </c>
      <c r="C133" s="254">
        <v>31</v>
      </c>
      <c r="D133" s="254" t="s">
        <v>69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2946</v>
      </c>
      <c r="C134" s="4">
        <v>31</v>
      </c>
      <c r="D134" s="4" t="s">
        <v>69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2947</v>
      </c>
      <c r="C135" s="4">
        <v>31</v>
      </c>
      <c r="D135" s="4" t="s">
        <v>69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2947</v>
      </c>
      <c r="C136" s="4">
        <v>43</v>
      </c>
      <c r="D136" s="4" t="s">
        <v>73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2948</v>
      </c>
      <c r="C137" s="4">
        <v>31</v>
      </c>
      <c r="D137" s="4" t="s">
        <v>69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2948</v>
      </c>
      <c r="C138" s="4">
        <v>43</v>
      </c>
      <c r="D138" s="4" t="s">
        <v>73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2949</v>
      </c>
      <c r="C139" s="4">
        <v>31</v>
      </c>
      <c r="D139" s="4" t="s">
        <v>69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2949</v>
      </c>
      <c r="C140" s="4">
        <v>43</v>
      </c>
      <c r="D140" s="4" t="s">
        <v>73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2950</v>
      </c>
      <c r="C141" s="4">
        <v>31</v>
      </c>
      <c r="D141" s="4" t="s">
        <v>69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2951</v>
      </c>
      <c r="C142" s="4">
        <v>31</v>
      </c>
      <c r="D142" s="4" t="s">
        <v>69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2952</v>
      </c>
      <c r="C143" s="4">
        <v>43</v>
      </c>
      <c r="D143" s="4" t="s">
        <v>73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2976</v>
      </c>
      <c r="C144" s="4">
        <v>41</v>
      </c>
      <c r="D144" s="4" t="s">
        <v>740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2953</v>
      </c>
      <c r="C145" s="4">
        <v>43</v>
      </c>
      <c r="D145" s="4" t="s">
        <v>73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2954</v>
      </c>
      <c r="C146" s="4">
        <v>31</v>
      </c>
      <c r="D146" s="4" t="s">
        <v>69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2955</v>
      </c>
      <c r="C147" s="4">
        <v>31</v>
      </c>
      <c r="D147" s="4" t="s">
        <v>69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5">
        <v>64341</v>
      </c>
      <c r="B148" s="255" t="s">
        <v>2956</v>
      </c>
      <c r="C148" s="255">
        <v>31</v>
      </c>
      <c r="D148" s="255" t="s">
        <v>69</v>
      </c>
      <c r="E148" t="str">
        <f t="shared" si="18"/>
        <v>643</v>
      </c>
      <c r="F148" t="str">
        <f t="shared" si="19"/>
        <v>64</v>
      </c>
    </row>
    <row r="149" spans="1:6">
      <c r="A149" s="262" t="s">
        <v>2961</v>
      </c>
      <c r="B149" s="262" t="s">
        <v>19</v>
      </c>
      <c r="C149" s="262">
        <v>533</v>
      </c>
      <c r="D149" s="262" t="s">
        <v>2929</v>
      </c>
      <c r="E149" t="str">
        <f t="shared" si="18"/>
        <v>631</v>
      </c>
      <c r="F149" t="str">
        <f t="shared" si="19"/>
        <v>63</v>
      </c>
    </row>
    <row r="150" spans="1:6">
      <c r="A150" s="256" t="s">
        <v>2961</v>
      </c>
      <c r="B150" s="256" t="s">
        <v>19</v>
      </c>
      <c r="C150" s="256">
        <v>51000</v>
      </c>
      <c r="D150" s="256" t="s">
        <v>3008</v>
      </c>
      <c r="E150" t="str">
        <f t="shared" si="18"/>
        <v>631</v>
      </c>
      <c r="F150" t="str">
        <f t="shared" si="19"/>
        <v>63</v>
      </c>
    </row>
    <row r="151" spans="1:6">
      <c r="A151" s="256" t="s">
        <v>2961</v>
      </c>
      <c r="B151" s="256" t="s">
        <v>19</v>
      </c>
      <c r="C151" s="256">
        <v>51011</v>
      </c>
      <c r="D151" s="256" t="s">
        <v>3009</v>
      </c>
      <c r="E151" t="str">
        <f t="shared" si="18"/>
        <v>631</v>
      </c>
      <c r="F151" t="str">
        <f t="shared" si="19"/>
        <v>63</v>
      </c>
    </row>
    <row r="152" spans="1:6">
      <c r="A152" s="256" t="s">
        <v>2961</v>
      </c>
      <c r="B152" s="256" t="s">
        <v>19</v>
      </c>
      <c r="C152" s="256">
        <v>563</v>
      </c>
      <c r="D152" s="256" t="s">
        <v>2931</v>
      </c>
      <c r="E152" t="str">
        <f t="shared" si="18"/>
        <v>631</v>
      </c>
      <c r="F152" t="str">
        <f t="shared" si="19"/>
        <v>63</v>
      </c>
    </row>
    <row r="153" spans="1:6">
      <c r="A153" s="4" t="s">
        <v>2962</v>
      </c>
      <c r="B153" s="4" t="s">
        <v>20</v>
      </c>
      <c r="C153" s="254">
        <v>533</v>
      </c>
      <c r="D153" s="254" t="s">
        <v>2929</v>
      </c>
      <c r="E153" t="str">
        <f t="shared" si="18"/>
        <v>631</v>
      </c>
      <c r="F153" t="str">
        <f t="shared" si="19"/>
        <v>63</v>
      </c>
    </row>
    <row r="154" spans="1:6">
      <c r="A154" s="4" t="s">
        <v>2962</v>
      </c>
      <c r="B154" s="4" t="s">
        <v>20</v>
      </c>
      <c r="C154" s="4">
        <v>563</v>
      </c>
      <c r="D154" s="4" t="s">
        <v>2931</v>
      </c>
      <c r="E154" t="str">
        <f t="shared" si="18"/>
        <v>631</v>
      </c>
      <c r="F154" t="str">
        <f t="shared" si="19"/>
        <v>63</v>
      </c>
    </row>
    <row r="155" spans="1:6">
      <c r="A155" s="256">
        <v>63121</v>
      </c>
      <c r="B155" s="256" t="s">
        <v>21</v>
      </c>
      <c r="C155" s="262">
        <v>533</v>
      </c>
      <c r="D155" s="262" t="s">
        <v>2929</v>
      </c>
      <c r="E155" t="str">
        <f t="shared" si="18"/>
        <v>631</v>
      </c>
      <c r="F155" t="str">
        <f t="shared" si="19"/>
        <v>63</v>
      </c>
    </row>
    <row r="156" spans="1:6">
      <c r="A156" s="256">
        <v>63121</v>
      </c>
      <c r="B156" s="256" t="s">
        <v>21</v>
      </c>
      <c r="C156" s="256">
        <v>51000</v>
      </c>
      <c r="D156" s="256" t="s">
        <v>3008</v>
      </c>
      <c r="E156" t="str">
        <f t="shared" si="18"/>
        <v>631</v>
      </c>
      <c r="F156" t="str">
        <f t="shared" si="19"/>
        <v>63</v>
      </c>
    </row>
    <row r="157" spans="1:6">
      <c r="A157" s="256">
        <v>63121</v>
      </c>
      <c r="B157" s="256" t="s">
        <v>21</v>
      </c>
      <c r="C157" s="256">
        <v>51011</v>
      </c>
      <c r="D157" s="256" t="s">
        <v>3009</v>
      </c>
      <c r="E157" t="str">
        <f t="shared" si="18"/>
        <v>631</v>
      </c>
      <c r="F157" t="str">
        <f t="shared" si="19"/>
        <v>63</v>
      </c>
    </row>
    <row r="158" spans="1:6">
      <c r="A158" s="256">
        <v>63121</v>
      </c>
      <c r="B158" s="256" t="s">
        <v>21</v>
      </c>
      <c r="C158" s="256">
        <v>563</v>
      </c>
      <c r="D158" s="256" t="s">
        <v>2931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22</v>
      </c>
      <c r="C159" s="4">
        <v>563</v>
      </c>
      <c r="D159" s="4" t="s">
        <v>2931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5">
        <v>63122</v>
      </c>
      <c r="B160" s="255" t="s">
        <v>22</v>
      </c>
      <c r="C160" s="261">
        <v>533</v>
      </c>
      <c r="D160" s="261" t="s">
        <v>2929</v>
      </c>
      <c r="E160" t="str">
        <f t="shared" si="18"/>
        <v>631</v>
      </c>
      <c r="F160" t="str">
        <f t="shared" si="19"/>
        <v>63</v>
      </c>
    </row>
    <row r="161" spans="1:6">
      <c r="A161" s="254">
        <v>63211</v>
      </c>
      <c r="B161" s="254" t="s">
        <v>782</v>
      </c>
      <c r="C161" s="254">
        <v>533</v>
      </c>
      <c r="D161" s="254" t="s">
        <v>2929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5">
        <v>63221</v>
      </c>
      <c r="B162" s="255" t="s">
        <v>2963</v>
      </c>
      <c r="C162" s="255">
        <v>533</v>
      </c>
      <c r="D162" s="255" t="s">
        <v>2929</v>
      </c>
      <c r="E162" t="str">
        <f t="shared" si="18"/>
        <v>632</v>
      </c>
      <c r="F162" t="str">
        <f t="shared" si="19"/>
        <v>63</v>
      </c>
    </row>
    <row r="163" spans="1:6">
      <c r="A163" s="254">
        <v>63231</v>
      </c>
      <c r="B163" s="254" t="s">
        <v>2964</v>
      </c>
      <c r="C163" s="254">
        <v>51000</v>
      </c>
      <c r="D163" s="254" t="s">
        <v>3008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2964</v>
      </c>
      <c r="C164" s="4">
        <v>51011</v>
      </c>
      <c r="D164" s="4" t="s">
        <v>3009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2964</v>
      </c>
      <c r="C165" s="4">
        <v>51031</v>
      </c>
      <c r="D165" s="4" t="s">
        <v>3010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2964</v>
      </c>
      <c r="C166" s="4">
        <v>51043</v>
      </c>
      <c r="D166" s="4" t="s">
        <v>3011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5">
        <v>63231</v>
      </c>
      <c r="B167" s="255" t="s">
        <v>2964</v>
      </c>
      <c r="C167" s="255">
        <v>51081</v>
      </c>
      <c r="D167" s="255" t="s">
        <v>3012</v>
      </c>
      <c r="E167" t="str">
        <f t="shared" si="18"/>
        <v>632</v>
      </c>
      <c r="F167" t="str">
        <f t="shared" si="19"/>
        <v>63</v>
      </c>
    </row>
    <row r="168" spans="1:6">
      <c r="A168" s="254">
        <v>63241</v>
      </c>
      <c r="B168" s="254" t="s">
        <v>2965</v>
      </c>
      <c r="C168" s="254">
        <v>51000</v>
      </c>
      <c r="D168" s="254" t="s">
        <v>3008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2965</v>
      </c>
      <c r="C169" s="4">
        <v>51011</v>
      </c>
      <c r="D169" s="4" t="s">
        <v>3009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2965</v>
      </c>
      <c r="C170" s="4">
        <v>51031</v>
      </c>
      <c r="D170" s="4" t="s">
        <v>3010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2965</v>
      </c>
      <c r="C171" s="4">
        <v>51043</v>
      </c>
      <c r="D171" s="4" t="s">
        <v>3011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5">
        <v>63241</v>
      </c>
      <c r="B172" s="255" t="s">
        <v>2965</v>
      </c>
      <c r="C172" s="255">
        <v>51081</v>
      </c>
      <c r="D172" s="255" t="s">
        <v>3012</v>
      </c>
      <c r="E172" t="str">
        <f t="shared" si="18"/>
        <v>632</v>
      </c>
      <c r="F172" t="str">
        <f t="shared" si="19"/>
        <v>63</v>
      </c>
    </row>
    <row r="173" spans="1:6">
      <c r="A173" s="254">
        <v>63414</v>
      </c>
      <c r="B173" s="254" t="s">
        <v>2966</v>
      </c>
      <c r="C173" s="254">
        <v>52</v>
      </c>
      <c r="D173" s="254" t="s">
        <v>86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2967</v>
      </c>
      <c r="C174" s="4">
        <v>52</v>
      </c>
      <c r="D174" s="4" t="s">
        <v>86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2968</v>
      </c>
      <c r="C175" s="4">
        <v>52</v>
      </c>
      <c r="D175" s="4" t="s">
        <v>86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2969</v>
      </c>
      <c r="C176" s="4">
        <v>52</v>
      </c>
      <c r="D176" s="4" t="s">
        <v>86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783</v>
      </c>
      <c r="C177" s="4">
        <v>52</v>
      </c>
      <c r="D177" s="4" t="s">
        <v>86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5">
        <v>63623</v>
      </c>
      <c r="B178" s="255" t="s">
        <v>784</v>
      </c>
      <c r="C178" s="255">
        <v>52</v>
      </c>
      <c r="D178" s="255" t="s">
        <v>86</v>
      </c>
      <c r="E178" t="str">
        <f t="shared" si="18"/>
        <v>636</v>
      </c>
      <c r="F178" t="str">
        <f t="shared" si="19"/>
        <v>63</v>
      </c>
    </row>
    <row r="179" spans="1:6">
      <c r="A179" s="254">
        <v>63812</v>
      </c>
      <c r="B179" s="254" t="s">
        <v>2970</v>
      </c>
      <c r="C179" s="254">
        <v>561</v>
      </c>
      <c r="D179" s="254" t="s">
        <v>2930</v>
      </c>
      <c r="E179" t="str">
        <f t="shared" si="18"/>
        <v>638</v>
      </c>
      <c r="F179" t="str">
        <f t="shared" si="19"/>
        <v>63</v>
      </c>
    </row>
    <row r="180" spans="1:6">
      <c r="A180" s="254">
        <v>63812</v>
      </c>
      <c r="B180" s="254" t="s">
        <v>2970</v>
      </c>
      <c r="C180" s="254">
        <v>562</v>
      </c>
      <c r="D180" s="254" t="s">
        <v>3154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4">
        <v>63812</v>
      </c>
      <c r="B181" s="254" t="s">
        <v>2970</v>
      </c>
      <c r="C181" s="254">
        <v>563</v>
      </c>
      <c r="D181" s="4" t="s">
        <v>3155</v>
      </c>
      <c r="E181" t="str">
        <f t="shared" si="20"/>
        <v>638</v>
      </c>
      <c r="F181" t="str">
        <f t="shared" si="21"/>
        <v>63</v>
      </c>
    </row>
    <row r="182" spans="1:6">
      <c r="A182" s="254">
        <v>63812</v>
      </c>
      <c r="B182" s="254" t="s">
        <v>2970</v>
      </c>
      <c r="C182" s="254">
        <v>564</v>
      </c>
      <c r="D182" s="254" t="s">
        <v>3156</v>
      </c>
      <c r="E182" t="str">
        <f t="shared" si="20"/>
        <v>638</v>
      </c>
      <c r="F182" t="str">
        <f t="shared" si="21"/>
        <v>63</v>
      </c>
    </row>
    <row r="183" spans="1:6">
      <c r="A183" s="254">
        <v>63812</v>
      </c>
      <c r="B183" s="254" t="s">
        <v>2970</v>
      </c>
      <c r="C183" s="254">
        <v>565</v>
      </c>
      <c r="D183" s="254" t="s">
        <v>3157</v>
      </c>
      <c r="E183" t="str">
        <f t="shared" si="20"/>
        <v>638</v>
      </c>
      <c r="F183" t="str">
        <f t="shared" si="21"/>
        <v>63</v>
      </c>
    </row>
    <row r="184" spans="1:6">
      <c r="A184" s="254">
        <v>63812</v>
      </c>
      <c r="B184" s="254" t="s">
        <v>2970</v>
      </c>
      <c r="C184" s="254">
        <v>566</v>
      </c>
      <c r="D184" s="254" t="s">
        <v>3158</v>
      </c>
      <c r="E184" t="str">
        <f t="shared" si="20"/>
        <v>638</v>
      </c>
      <c r="F184" t="str">
        <f t="shared" si="21"/>
        <v>63</v>
      </c>
    </row>
    <row r="185" spans="1:6">
      <c r="A185" s="254">
        <v>63812</v>
      </c>
      <c r="B185" s="254" t="s">
        <v>2970</v>
      </c>
      <c r="C185" s="254">
        <v>567</v>
      </c>
      <c r="D185" s="254" t="s">
        <v>3159</v>
      </c>
      <c r="E185" t="str">
        <f t="shared" si="20"/>
        <v>638</v>
      </c>
      <c r="F185" t="str">
        <f t="shared" si="21"/>
        <v>63</v>
      </c>
    </row>
    <row r="186" spans="1:6">
      <c r="A186" s="254">
        <v>63812</v>
      </c>
      <c r="B186" s="254" t="s">
        <v>2970</v>
      </c>
      <c r="C186" s="254">
        <v>575</v>
      </c>
      <c r="D186" s="254" t="s">
        <v>3160</v>
      </c>
      <c r="E186" t="str">
        <f t="shared" si="20"/>
        <v>638</v>
      </c>
      <c r="F186" t="str">
        <f t="shared" si="21"/>
        <v>63</v>
      </c>
    </row>
    <row r="187" spans="1:6">
      <c r="A187" s="254">
        <v>63812</v>
      </c>
      <c r="B187" s="254" t="s">
        <v>2970</v>
      </c>
      <c r="C187" s="254">
        <v>577</v>
      </c>
      <c r="D187" s="254" t="s">
        <v>3161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2970</v>
      </c>
      <c r="C188" s="4">
        <v>578</v>
      </c>
      <c r="D188" s="4" t="s">
        <v>3162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2970</v>
      </c>
      <c r="C189" s="4">
        <v>579</v>
      </c>
      <c r="D189" s="4" t="s">
        <v>3163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5">
        <v>63812</v>
      </c>
      <c r="B190" s="255" t="s">
        <v>2970</v>
      </c>
      <c r="C190" s="255">
        <v>581</v>
      </c>
      <c r="D190" s="255" t="s">
        <v>2933</v>
      </c>
      <c r="E190" t="str">
        <f t="shared" si="18"/>
        <v>638</v>
      </c>
      <c r="F190" t="str">
        <f t="shared" si="19"/>
        <v>63</v>
      </c>
    </row>
    <row r="191" spans="1:6">
      <c r="A191" s="254">
        <v>63813</v>
      </c>
      <c r="B191" s="254" t="s">
        <v>2971</v>
      </c>
      <c r="C191" s="254">
        <v>561</v>
      </c>
      <c r="D191" s="254" t="s">
        <v>2930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2971</v>
      </c>
      <c r="C192" s="254">
        <v>562</v>
      </c>
      <c r="D192" s="254" t="s">
        <v>3154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2971</v>
      </c>
      <c r="C193" s="4">
        <v>563</v>
      </c>
      <c r="D193" s="4" t="s">
        <v>3155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2971</v>
      </c>
      <c r="C194" s="254">
        <v>564</v>
      </c>
      <c r="D194" s="254" t="s">
        <v>3156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2971</v>
      </c>
      <c r="C195" s="254">
        <v>565</v>
      </c>
      <c r="D195" s="254" t="s">
        <v>3157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2971</v>
      </c>
      <c r="C196" s="254">
        <v>566</v>
      </c>
      <c r="D196" s="254" t="s">
        <v>3158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2971</v>
      </c>
      <c r="C197" s="254">
        <v>567</v>
      </c>
      <c r="D197" s="254" t="s">
        <v>3159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2971</v>
      </c>
      <c r="C198" s="254">
        <v>575</v>
      </c>
      <c r="D198" s="254" t="s">
        <v>3160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2971</v>
      </c>
      <c r="C199" s="254">
        <v>577</v>
      </c>
      <c r="D199" s="254" t="s">
        <v>3161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2971</v>
      </c>
      <c r="C200" s="4">
        <v>578</v>
      </c>
      <c r="D200" s="254" t="s">
        <v>3162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2971</v>
      </c>
      <c r="C201" s="4">
        <v>579</v>
      </c>
      <c r="D201" s="254" t="s">
        <v>3163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5">
        <v>63813</v>
      </c>
      <c r="B202" s="255" t="s">
        <v>2971</v>
      </c>
      <c r="C202" s="255">
        <v>581</v>
      </c>
      <c r="D202" s="255" t="s">
        <v>2933</v>
      </c>
      <c r="E202" t="str">
        <f t="shared" si="18"/>
        <v>638</v>
      </c>
      <c r="F202" t="str">
        <f t="shared" si="19"/>
        <v>63</v>
      </c>
    </row>
    <row r="203" spans="1:6">
      <c r="A203" s="254">
        <v>63814</v>
      </c>
      <c r="B203" s="254" t="s">
        <v>2972</v>
      </c>
      <c r="C203" s="254">
        <v>561</v>
      </c>
      <c r="D203" s="254" t="s">
        <v>2930</v>
      </c>
      <c r="E203" t="str">
        <f t="shared" si="18"/>
        <v>638</v>
      </c>
      <c r="F203" t="str">
        <f t="shared" si="19"/>
        <v>63</v>
      </c>
    </row>
    <row r="204" spans="1:6">
      <c r="A204" s="254">
        <v>63814</v>
      </c>
      <c r="B204" s="254" t="s">
        <v>2972</v>
      </c>
      <c r="C204" s="254">
        <v>562</v>
      </c>
      <c r="D204" s="254" t="s">
        <v>3154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4">
        <v>63814</v>
      </c>
      <c r="B205" s="254" t="s">
        <v>2972</v>
      </c>
      <c r="C205" s="4">
        <v>563</v>
      </c>
      <c r="D205" s="4" t="s">
        <v>3155</v>
      </c>
      <c r="E205" t="str">
        <f t="shared" si="24"/>
        <v>638</v>
      </c>
      <c r="F205" t="str">
        <f t="shared" si="25"/>
        <v>63</v>
      </c>
    </row>
    <row r="206" spans="1:6">
      <c r="A206" s="254">
        <v>63814</v>
      </c>
      <c r="B206" s="254" t="s">
        <v>2972</v>
      </c>
      <c r="C206" s="254">
        <v>564</v>
      </c>
      <c r="D206" s="254" t="s">
        <v>3156</v>
      </c>
      <c r="E206" t="str">
        <f t="shared" si="24"/>
        <v>638</v>
      </c>
      <c r="F206" t="str">
        <f t="shared" si="25"/>
        <v>63</v>
      </c>
    </row>
    <row r="207" spans="1:6">
      <c r="A207" s="254">
        <v>63814</v>
      </c>
      <c r="B207" s="254" t="s">
        <v>2972</v>
      </c>
      <c r="C207" s="254">
        <v>565</v>
      </c>
      <c r="D207" s="254" t="s">
        <v>3157</v>
      </c>
      <c r="E207" t="str">
        <f t="shared" si="24"/>
        <v>638</v>
      </c>
      <c r="F207" t="str">
        <f t="shared" si="25"/>
        <v>63</v>
      </c>
    </row>
    <row r="208" spans="1:6">
      <c r="A208" s="254">
        <v>63814</v>
      </c>
      <c r="B208" s="254" t="s">
        <v>2972</v>
      </c>
      <c r="C208" s="254">
        <v>566</v>
      </c>
      <c r="D208" s="254" t="s">
        <v>3158</v>
      </c>
      <c r="E208" t="str">
        <f t="shared" si="24"/>
        <v>638</v>
      </c>
      <c r="F208" t="str">
        <f t="shared" si="25"/>
        <v>63</v>
      </c>
    </row>
    <row r="209" spans="1:6">
      <c r="A209" s="254">
        <v>63814</v>
      </c>
      <c r="B209" s="254" t="s">
        <v>2972</v>
      </c>
      <c r="C209" s="254">
        <v>567</v>
      </c>
      <c r="D209" s="254" t="s">
        <v>3159</v>
      </c>
      <c r="E209" t="str">
        <f t="shared" si="24"/>
        <v>638</v>
      </c>
      <c r="F209" t="str">
        <f t="shared" si="25"/>
        <v>63</v>
      </c>
    </row>
    <row r="210" spans="1:6">
      <c r="A210" s="254">
        <v>63814</v>
      </c>
      <c r="B210" s="254" t="s">
        <v>2972</v>
      </c>
      <c r="C210" s="254">
        <v>575</v>
      </c>
      <c r="D210" s="254" t="s">
        <v>3160</v>
      </c>
      <c r="E210" t="str">
        <f t="shared" si="24"/>
        <v>638</v>
      </c>
      <c r="F210" t="str">
        <f t="shared" si="25"/>
        <v>63</v>
      </c>
    </row>
    <row r="211" spans="1:6">
      <c r="A211" s="254">
        <v>63814</v>
      </c>
      <c r="B211" s="254" t="s">
        <v>2972</v>
      </c>
      <c r="C211" s="254">
        <v>577</v>
      </c>
      <c r="D211" s="254" t="s">
        <v>3161</v>
      </c>
      <c r="E211" t="str">
        <f t="shared" si="24"/>
        <v>638</v>
      </c>
      <c r="F211" t="str">
        <f t="shared" si="25"/>
        <v>63</v>
      </c>
    </row>
    <row r="212" spans="1:6">
      <c r="A212" s="254">
        <v>63814</v>
      </c>
      <c r="B212" s="254" t="s">
        <v>2972</v>
      </c>
      <c r="C212" s="4">
        <v>578</v>
      </c>
      <c r="D212" s="254" t="s">
        <v>3162</v>
      </c>
      <c r="E212" t="str">
        <f t="shared" si="24"/>
        <v>638</v>
      </c>
      <c r="F212" t="str">
        <f t="shared" si="25"/>
        <v>63</v>
      </c>
    </row>
    <row r="213" spans="1:6">
      <c r="A213" s="254">
        <v>63814</v>
      </c>
      <c r="B213" s="254" t="s">
        <v>2972</v>
      </c>
      <c r="C213" s="4">
        <v>579</v>
      </c>
      <c r="D213" s="254" t="s">
        <v>3163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5">
        <v>63814</v>
      </c>
      <c r="B214" s="255" t="s">
        <v>2972</v>
      </c>
      <c r="C214" s="255">
        <v>581</v>
      </c>
      <c r="D214" s="255" t="s">
        <v>2933</v>
      </c>
      <c r="E214" t="str">
        <f t="shared" si="24"/>
        <v>638</v>
      </c>
      <c r="F214" t="str">
        <f t="shared" si="25"/>
        <v>63</v>
      </c>
    </row>
    <row r="215" spans="1:6">
      <c r="A215" s="254">
        <v>63822</v>
      </c>
      <c r="B215" s="254" t="s">
        <v>2973</v>
      </c>
      <c r="C215" s="254">
        <v>561</v>
      </c>
      <c r="D215" s="254" t="s">
        <v>2930</v>
      </c>
      <c r="E215" t="str">
        <f t="shared" si="24"/>
        <v>638</v>
      </c>
      <c r="F215" t="str">
        <f t="shared" si="25"/>
        <v>63</v>
      </c>
    </row>
    <row r="216" spans="1:6">
      <c r="A216" s="254">
        <v>63822</v>
      </c>
      <c r="B216" s="254" t="s">
        <v>2973</v>
      </c>
      <c r="C216" s="254">
        <v>562</v>
      </c>
      <c r="D216" s="254" t="s">
        <v>3154</v>
      </c>
      <c r="E216" t="str">
        <f t="shared" si="24"/>
        <v>638</v>
      </c>
      <c r="F216" t="str">
        <f t="shared" si="25"/>
        <v>63</v>
      </c>
    </row>
    <row r="217" spans="1:6">
      <c r="A217" s="254">
        <v>63822</v>
      </c>
      <c r="B217" s="254" t="s">
        <v>2973</v>
      </c>
      <c r="C217" s="4">
        <v>563</v>
      </c>
      <c r="D217" s="254" t="s">
        <v>3155</v>
      </c>
      <c r="E217" t="str">
        <f t="shared" si="24"/>
        <v>638</v>
      </c>
      <c r="F217" t="str">
        <f t="shared" si="25"/>
        <v>63</v>
      </c>
    </row>
    <row r="218" spans="1:6">
      <c r="A218" s="254">
        <v>63822</v>
      </c>
      <c r="B218" s="254" t="s">
        <v>2973</v>
      </c>
      <c r="C218" s="254">
        <v>564</v>
      </c>
      <c r="D218" s="254" t="s">
        <v>3156</v>
      </c>
      <c r="E218" t="str">
        <f t="shared" si="24"/>
        <v>638</v>
      </c>
      <c r="F218" t="str">
        <f t="shared" si="25"/>
        <v>63</v>
      </c>
    </row>
    <row r="219" spans="1:6">
      <c r="A219" s="254">
        <v>63822</v>
      </c>
      <c r="B219" s="254" t="s">
        <v>2973</v>
      </c>
      <c r="C219" s="254">
        <v>565</v>
      </c>
      <c r="D219" s="254" t="s">
        <v>3157</v>
      </c>
      <c r="E219" t="str">
        <f t="shared" si="24"/>
        <v>638</v>
      </c>
      <c r="F219" t="str">
        <f t="shared" si="25"/>
        <v>63</v>
      </c>
    </row>
    <row r="220" spans="1:6">
      <c r="A220" s="254">
        <v>63822</v>
      </c>
      <c r="B220" s="254" t="s">
        <v>2973</v>
      </c>
      <c r="C220" s="254">
        <v>566</v>
      </c>
      <c r="D220" s="254" t="s">
        <v>3158</v>
      </c>
      <c r="E220" t="str">
        <f t="shared" si="24"/>
        <v>638</v>
      </c>
      <c r="F220" t="str">
        <f t="shared" si="25"/>
        <v>63</v>
      </c>
    </row>
    <row r="221" spans="1:6">
      <c r="A221" s="254">
        <v>63822</v>
      </c>
      <c r="B221" s="254" t="s">
        <v>2973</v>
      </c>
      <c r="C221" s="254">
        <v>567</v>
      </c>
      <c r="D221" s="254" t="s">
        <v>3159</v>
      </c>
      <c r="E221" t="str">
        <f t="shared" si="24"/>
        <v>638</v>
      </c>
      <c r="F221" t="str">
        <f t="shared" si="25"/>
        <v>63</v>
      </c>
    </row>
    <row r="222" spans="1:6">
      <c r="A222" s="254">
        <v>63822</v>
      </c>
      <c r="B222" s="254" t="s">
        <v>2973</v>
      </c>
      <c r="C222" s="254">
        <v>575</v>
      </c>
      <c r="D222" s="254" t="s">
        <v>3160</v>
      </c>
      <c r="E222" t="str">
        <f t="shared" si="24"/>
        <v>638</v>
      </c>
      <c r="F222" t="str">
        <f t="shared" si="25"/>
        <v>63</v>
      </c>
    </row>
    <row r="223" spans="1:6">
      <c r="A223" s="254">
        <v>63822</v>
      </c>
      <c r="B223" s="254" t="s">
        <v>2973</v>
      </c>
      <c r="C223" s="254">
        <v>577</v>
      </c>
      <c r="D223" s="254" t="s">
        <v>3161</v>
      </c>
      <c r="E223" t="str">
        <f t="shared" si="24"/>
        <v>638</v>
      </c>
      <c r="F223" t="str">
        <f t="shared" si="25"/>
        <v>63</v>
      </c>
    </row>
    <row r="224" spans="1:6">
      <c r="A224" s="254">
        <v>63822</v>
      </c>
      <c r="B224" s="254" t="s">
        <v>2973</v>
      </c>
      <c r="C224" s="4">
        <v>578</v>
      </c>
      <c r="D224" s="254" t="s">
        <v>3162</v>
      </c>
      <c r="E224" t="str">
        <f t="shared" si="24"/>
        <v>638</v>
      </c>
      <c r="F224" t="str">
        <f t="shared" si="25"/>
        <v>63</v>
      </c>
    </row>
    <row r="225" spans="1:6">
      <c r="A225" s="254">
        <v>63822</v>
      </c>
      <c r="B225" s="254" t="s">
        <v>2973</v>
      </c>
      <c r="C225" s="4">
        <v>579</v>
      </c>
      <c r="D225" s="254" t="s">
        <v>3163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5">
        <v>63822</v>
      </c>
      <c r="B226" s="255" t="s">
        <v>2973</v>
      </c>
      <c r="C226" s="255">
        <v>581</v>
      </c>
      <c r="D226" s="255" t="s">
        <v>2933</v>
      </c>
      <c r="E226" t="str">
        <f t="shared" si="18"/>
        <v>638</v>
      </c>
      <c r="F226" t="str">
        <f t="shared" si="19"/>
        <v>63</v>
      </c>
    </row>
    <row r="227" spans="1:6">
      <c r="A227" s="254">
        <v>63823</v>
      </c>
      <c r="B227" s="254" t="s">
        <v>2974</v>
      </c>
      <c r="C227" s="254">
        <v>561</v>
      </c>
      <c r="D227" s="254" t="s">
        <v>2930</v>
      </c>
      <c r="E227" t="str">
        <f t="shared" si="18"/>
        <v>638</v>
      </c>
      <c r="F227" t="str">
        <f t="shared" si="19"/>
        <v>63</v>
      </c>
    </row>
    <row r="228" spans="1:6">
      <c r="A228" s="254">
        <v>63823</v>
      </c>
      <c r="B228" s="254" t="s">
        <v>2974</v>
      </c>
      <c r="C228" s="254">
        <v>562</v>
      </c>
      <c r="D228" s="254" t="s">
        <v>3154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4">
        <v>63823</v>
      </c>
      <c r="B229" s="254" t="s">
        <v>2974</v>
      </c>
      <c r="C229" s="4">
        <v>563</v>
      </c>
      <c r="D229" s="254" t="s">
        <v>3155</v>
      </c>
      <c r="E229" t="str">
        <f t="shared" si="26"/>
        <v>638</v>
      </c>
      <c r="F229" t="str">
        <f t="shared" si="27"/>
        <v>63</v>
      </c>
    </row>
    <row r="230" spans="1:6">
      <c r="A230" s="254">
        <v>63823</v>
      </c>
      <c r="B230" s="254" t="s">
        <v>2974</v>
      </c>
      <c r="C230" s="254">
        <v>564</v>
      </c>
      <c r="D230" s="254" t="s">
        <v>3156</v>
      </c>
      <c r="E230" t="str">
        <f t="shared" si="26"/>
        <v>638</v>
      </c>
      <c r="F230" t="str">
        <f t="shared" si="27"/>
        <v>63</v>
      </c>
    </row>
    <row r="231" spans="1:6">
      <c r="A231" s="254">
        <v>63823</v>
      </c>
      <c r="B231" s="254" t="s">
        <v>2974</v>
      </c>
      <c r="C231" s="254">
        <v>565</v>
      </c>
      <c r="D231" s="254" t="s">
        <v>3157</v>
      </c>
      <c r="E231" t="str">
        <f t="shared" si="26"/>
        <v>638</v>
      </c>
      <c r="F231" t="str">
        <f t="shared" si="27"/>
        <v>63</v>
      </c>
    </row>
    <row r="232" spans="1:6">
      <c r="A232" s="254">
        <v>63823</v>
      </c>
      <c r="B232" s="254" t="s">
        <v>2974</v>
      </c>
      <c r="C232" s="254">
        <v>566</v>
      </c>
      <c r="D232" s="254" t="s">
        <v>3158</v>
      </c>
      <c r="E232" t="str">
        <f t="shared" si="26"/>
        <v>638</v>
      </c>
      <c r="F232" t="str">
        <f t="shared" si="27"/>
        <v>63</v>
      </c>
    </row>
    <row r="233" spans="1:6">
      <c r="A233" s="254">
        <v>63823</v>
      </c>
      <c r="B233" s="254" t="s">
        <v>2974</v>
      </c>
      <c r="C233" s="254">
        <v>567</v>
      </c>
      <c r="D233" s="254" t="s">
        <v>3159</v>
      </c>
      <c r="E233" t="str">
        <f t="shared" si="26"/>
        <v>638</v>
      </c>
      <c r="F233" t="str">
        <f t="shared" si="27"/>
        <v>63</v>
      </c>
    </row>
    <row r="234" spans="1:6">
      <c r="A234" s="254">
        <v>63823</v>
      </c>
      <c r="B234" s="254" t="s">
        <v>2974</v>
      </c>
      <c r="C234" s="254">
        <v>575</v>
      </c>
      <c r="D234" s="254" t="s">
        <v>3160</v>
      </c>
      <c r="E234" t="str">
        <f t="shared" si="26"/>
        <v>638</v>
      </c>
      <c r="F234" t="str">
        <f t="shared" si="27"/>
        <v>63</v>
      </c>
    </row>
    <row r="235" spans="1:6">
      <c r="A235" s="254">
        <v>63823</v>
      </c>
      <c r="B235" s="254" t="s">
        <v>2974</v>
      </c>
      <c r="C235" s="254">
        <v>577</v>
      </c>
      <c r="D235" s="254" t="s">
        <v>3161</v>
      </c>
      <c r="E235" t="str">
        <f t="shared" si="26"/>
        <v>638</v>
      </c>
      <c r="F235" t="str">
        <f t="shared" si="27"/>
        <v>63</v>
      </c>
    </row>
    <row r="236" spans="1:6">
      <c r="A236" s="254">
        <v>63823</v>
      </c>
      <c r="B236" s="254" t="s">
        <v>2974</v>
      </c>
      <c r="C236" s="4">
        <v>578</v>
      </c>
      <c r="D236" s="254" t="s">
        <v>3162</v>
      </c>
      <c r="E236" t="str">
        <f t="shared" si="26"/>
        <v>638</v>
      </c>
      <c r="F236" t="str">
        <f t="shared" si="27"/>
        <v>63</v>
      </c>
    </row>
    <row r="237" spans="1:6">
      <c r="A237" s="254">
        <v>63823</v>
      </c>
      <c r="B237" s="254" t="s">
        <v>2974</v>
      </c>
      <c r="C237" s="4">
        <v>579</v>
      </c>
      <c r="D237" s="254" t="s">
        <v>3163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5">
        <v>63823</v>
      </c>
      <c r="B238" s="255" t="s">
        <v>2974</v>
      </c>
      <c r="C238" s="255">
        <v>581</v>
      </c>
      <c r="D238" s="255" t="s">
        <v>2933</v>
      </c>
      <c r="E238" t="str">
        <f t="shared" si="18"/>
        <v>638</v>
      </c>
      <c r="F238" t="str">
        <f t="shared" si="19"/>
        <v>63</v>
      </c>
    </row>
    <row r="239" spans="1:6">
      <c r="A239" s="254">
        <v>63824</v>
      </c>
      <c r="B239" s="254" t="s">
        <v>2975</v>
      </c>
      <c r="C239" s="254">
        <v>561</v>
      </c>
      <c r="D239" s="254" t="s">
        <v>2930</v>
      </c>
      <c r="E239" t="str">
        <f t="shared" si="18"/>
        <v>638</v>
      </c>
      <c r="F239" t="str">
        <f t="shared" si="19"/>
        <v>63</v>
      </c>
    </row>
    <row r="240" spans="1:6">
      <c r="A240" s="254">
        <v>63824</v>
      </c>
      <c r="B240" s="254" t="s">
        <v>2975</v>
      </c>
      <c r="C240" s="254">
        <v>562</v>
      </c>
      <c r="D240" s="254" t="s">
        <v>3154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4">
        <v>63824</v>
      </c>
      <c r="B241" s="254" t="s">
        <v>2975</v>
      </c>
      <c r="C241" s="4">
        <v>563</v>
      </c>
      <c r="D241" s="254" t="s">
        <v>3155</v>
      </c>
      <c r="E241" t="str">
        <f t="shared" si="28"/>
        <v>638</v>
      </c>
      <c r="F241" t="str">
        <f t="shared" si="29"/>
        <v>63</v>
      </c>
    </row>
    <row r="242" spans="1:6">
      <c r="A242" s="254">
        <v>63824</v>
      </c>
      <c r="B242" s="254" t="s">
        <v>2975</v>
      </c>
      <c r="C242" s="254">
        <v>564</v>
      </c>
      <c r="D242" s="254" t="s">
        <v>3156</v>
      </c>
      <c r="E242" t="str">
        <f t="shared" si="28"/>
        <v>638</v>
      </c>
      <c r="F242" t="str">
        <f t="shared" si="29"/>
        <v>63</v>
      </c>
    </row>
    <row r="243" spans="1:6">
      <c r="A243" s="254">
        <v>63824</v>
      </c>
      <c r="B243" s="254" t="s">
        <v>2975</v>
      </c>
      <c r="C243" s="254">
        <v>565</v>
      </c>
      <c r="D243" s="254" t="s">
        <v>3157</v>
      </c>
      <c r="E243" t="str">
        <f t="shared" si="28"/>
        <v>638</v>
      </c>
      <c r="F243" t="str">
        <f t="shared" si="29"/>
        <v>63</v>
      </c>
    </row>
    <row r="244" spans="1:6">
      <c r="A244" s="254">
        <v>63824</v>
      </c>
      <c r="B244" s="254" t="s">
        <v>2975</v>
      </c>
      <c r="C244" s="254">
        <v>566</v>
      </c>
      <c r="D244" s="254" t="s">
        <v>3158</v>
      </c>
      <c r="E244" t="str">
        <f t="shared" si="28"/>
        <v>638</v>
      </c>
      <c r="F244" t="str">
        <f t="shared" si="29"/>
        <v>63</v>
      </c>
    </row>
    <row r="245" spans="1:6">
      <c r="A245" s="254">
        <v>63824</v>
      </c>
      <c r="B245" s="254" t="s">
        <v>2975</v>
      </c>
      <c r="C245" s="254">
        <v>567</v>
      </c>
      <c r="D245" s="254" t="s">
        <v>3159</v>
      </c>
      <c r="E245" t="str">
        <f t="shared" si="28"/>
        <v>638</v>
      </c>
      <c r="F245" t="str">
        <f t="shared" si="29"/>
        <v>63</v>
      </c>
    </row>
    <row r="246" spans="1:6">
      <c r="A246" s="254">
        <v>63824</v>
      </c>
      <c r="B246" s="254" t="s">
        <v>2975</v>
      </c>
      <c r="C246" s="254">
        <v>575</v>
      </c>
      <c r="D246" s="254" t="s">
        <v>3160</v>
      </c>
      <c r="E246" t="str">
        <f t="shared" si="28"/>
        <v>638</v>
      </c>
      <c r="F246" t="str">
        <f t="shared" si="29"/>
        <v>63</v>
      </c>
    </row>
    <row r="247" spans="1:6">
      <c r="A247" s="254">
        <v>63824</v>
      </c>
      <c r="B247" s="254" t="s">
        <v>2975</v>
      </c>
      <c r="C247" s="254">
        <v>577</v>
      </c>
      <c r="D247" s="254" t="s">
        <v>3161</v>
      </c>
      <c r="E247" t="str">
        <f t="shared" si="28"/>
        <v>638</v>
      </c>
      <c r="F247" t="str">
        <f t="shared" si="29"/>
        <v>63</v>
      </c>
    </row>
    <row r="248" spans="1:6">
      <c r="A248" s="254">
        <v>63824</v>
      </c>
      <c r="B248" s="254" t="s">
        <v>2975</v>
      </c>
      <c r="C248" s="4">
        <v>578</v>
      </c>
      <c r="D248" s="254" t="s">
        <v>3162</v>
      </c>
      <c r="E248" t="str">
        <f t="shared" si="28"/>
        <v>638</v>
      </c>
      <c r="F248" t="str">
        <f t="shared" si="29"/>
        <v>63</v>
      </c>
    </row>
    <row r="249" spans="1:6">
      <c r="A249" s="254">
        <v>63824</v>
      </c>
      <c r="B249" s="254" t="s">
        <v>2975</v>
      </c>
      <c r="C249" s="4">
        <v>579</v>
      </c>
      <c r="D249" s="254" t="s">
        <v>3163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5">
        <v>63824</v>
      </c>
      <c r="B250" s="255" t="s">
        <v>2975</v>
      </c>
      <c r="C250" s="255">
        <v>581</v>
      </c>
      <c r="D250" s="255" t="s">
        <v>2933</v>
      </c>
      <c r="E250" t="str">
        <f t="shared" si="18"/>
        <v>638</v>
      </c>
      <c r="F250" t="str">
        <f t="shared" si="19"/>
        <v>63</v>
      </c>
    </row>
    <row r="251" spans="1:6">
      <c r="A251" s="254">
        <v>63911</v>
      </c>
      <c r="B251" s="254" t="s">
        <v>25</v>
      </c>
      <c r="C251" s="254">
        <v>5011</v>
      </c>
      <c r="D251" s="254" t="s">
        <v>3013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25</v>
      </c>
      <c r="C252" s="254">
        <v>5041</v>
      </c>
      <c r="D252" s="4" t="s">
        <v>3014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25</v>
      </c>
      <c r="C253" s="254">
        <v>5043</v>
      </c>
      <c r="D253" s="4" t="s">
        <v>3015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25</v>
      </c>
      <c r="C254" s="254">
        <v>5052</v>
      </c>
      <c r="D254" s="4" t="s">
        <v>3016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4">
        <v>63911</v>
      </c>
      <c r="B255" s="304" t="s">
        <v>25</v>
      </c>
      <c r="C255" s="304">
        <v>50810</v>
      </c>
      <c r="D255" s="304" t="s">
        <v>3017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4">
        <v>63921</v>
      </c>
      <c r="B256" s="254" t="s">
        <v>26</v>
      </c>
      <c r="C256" s="254">
        <v>5011</v>
      </c>
      <c r="D256" s="254" t="s">
        <v>3013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26</v>
      </c>
      <c r="C257" s="254">
        <v>5041</v>
      </c>
      <c r="D257" s="4" t="s">
        <v>3014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26</v>
      </c>
      <c r="C258" s="254">
        <v>5043</v>
      </c>
      <c r="D258" s="4" t="s">
        <v>3015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26</v>
      </c>
      <c r="C259" s="254">
        <v>5052</v>
      </c>
      <c r="D259" s="4" t="s">
        <v>3016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4">
        <v>63921</v>
      </c>
      <c r="B260" s="304" t="s">
        <v>26</v>
      </c>
      <c r="C260" s="304">
        <v>50810</v>
      </c>
      <c r="D260" s="304" t="s">
        <v>3017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4">
        <v>63931</v>
      </c>
      <c r="B261" s="254" t="s">
        <v>27</v>
      </c>
      <c r="C261" s="254">
        <v>5012</v>
      </c>
      <c r="D261" s="254" t="s">
        <v>3019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27</v>
      </c>
      <c r="C262" s="254">
        <v>50815</v>
      </c>
      <c r="D262" s="4" t="s">
        <v>3018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27</v>
      </c>
      <c r="C263" s="4">
        <v>51000</v>
      </c>
      <c r="D263" s="4" t="s">
        <v>3008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27</v>
      </c>
      <c r="C264" s="4">
        <v>51011</v>
      </c>
      <c r="D264" s="4" t="s">
        <v>3009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27</v>
      </c>
      <c r="C265" s="254">
        <v>561</v>
      </c>
      <c r="D265" s="254" t="s">
        <v>2930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27</v>
      </c>
      <c r="C266" s="254">
        <v>562</v>
      </c>
      <c r="D266" s="254" t="s">
        <v>3154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27</v>
      </c>
      <c r="C267" s="4">
        <v>563</v>
      </c>
      <c r="D267" s="254" t="s">
        <v>3155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27</v>
      </c>
      <c r="C268" s="254">
        <v>564</v>
      </c>
      <c r="D268" s="254" t="s">
        <v>3156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27</v>
      </c>
      <c r="C269" s="254">
        <v>565</v>
      </c>
      <c r="D269" s="254" t="s">
        <v>3157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27</v>
      </c>
      <c r="C270" s="254">
        <v>566</v>
      </c>
      <c r="D270" s="254" t="s">
        <v>3158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27</v>
      </c>
      <c r="C271" s="254">
        <v>567</v>
      </c>
      <c r="D271" s="254" t="s">
        <v>3159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27</v>
      </c>
      <c r="C272" s="254">
        <v>575</v>
      </c>
      <c r="D272" s="254" t="s">
        <v>3160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27</v>
      </c>
      <c r="C273" s="254">
        <v>577</v>
      </c>
      <c r="D273" s="254" t="s">
        <v>3161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27</v>
      </c>
      <c r="C274" s="4">
        <v>578</v>
      </c>
      <c r="D274" s="254" t="s">
        <v>3162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27</v>
      </c>
      <c r="C275" s="4">
        <v>579</v>
      </c>
      <c r="D275" s="254" t="s">
        <v>3163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5">
        <v>63931</v>
      </c>
      <c r="B276" s="255" t="s">
        <v>27</v>
      </c>
      <c r="C276" s="255">
        <v>581</v>
      </c>
      <c r="D276" s="255" t="s">
        <v>2933</v>
      </c>
      <c r="E276" t="str">
        <f t="shared" si="30"/>
        <v>639</v>
      </c>
      <c r="F276" t="str">
        <f t="shared" si="31"/>
        <v>63</v>
      </c>
    </row>
    <row r="277" spans="1:6">
      <c r="A277" s="254">
        <v>63941</v>
      </c>
      <c r="B277" s="254" t="s">
        <v>28</v>
      </c>
      <c r="C277" s="254">
        <v>5012</v>
      </c>
      <c r="D277" s="254" t="s">
        <v>3019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26</v>
      </c>
      <c r="C278" s="4">
        <v>50815</v>
      </c>
      <c r="D278" s="4" t="s">
        <v>3018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28</v>
      </c>
      <c r="C279" s="254">
        <v>51000</v>
      </c>
      <c r="D279" s="4" t="s">
        <v>3008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28</v>
      </c>
      <c r="C280" s="4">
        <v>51011</v>
      </c>
      <c r="D280" s="4" t="s">
        <v>3009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28</v>
      </c>
      <c r="C281" s="254">
        <v>561</v>
      </c>
      <c r="D281" s="254" t="s">
        <v>2930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28</v>
      </c>
      <c r="C282" s="254">
        <v>562</v>
      </c>
      <c r="D282" s="254" t="s">
        <v>3154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28</v>
      </c>
      <c r="C283" s="4">
        <v>563</v>
      </c>
      <c r="D283" s="254" t="s">
        <v>3155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28</v>
      </c>
      <c r="C284" s="254">
        <v>564</v>
      </c>
      <c r="D284" s="254" t="s">
        <v>3156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28</v>
      </c>
      <c r="C285" s="254">
        <v>565</v>
      </c>
      <c r="D285" s="254" t="s">
        <v>3157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28</v>
      </c>
      <c r="C286" s="254">
        <v>566</v>
      </c>
      <c r="D286" s="254" t="s">
        <v>3158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28</v>
      </c>
      <c r="C287" s="254">
        <v>567</v>
      </c>
      <c r="D287" s="254" t="s">
        <v>3159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28</v>
      </c>
      <c r="C288" s="254">
        <v>575</v>
      </c>
      <c r="D288" s="254" t="s">
        <v>3160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28</v>
      </c>
      <c r="C289" s="254">
        <v>577</v>
      </c>
      <c r="D289" s="254" t="s">
        <v>3161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28</v>
      </c>
      <c r="C290" s="4">
        <v>578</v>
      </c>
      <c r="D290" s="254" t="s">
        <v>3162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28</v>
      </c>
      <c r="C291" s="4">
        <v>579</v>
      </c>
      <c r="D291" s="254" t="s">
        <v>3163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5">
        <v>63941</v>
      </c>
      <c r="B292" s="255" t="s">
        <v>28</v>
      </c>
      <c r="C292" s="255">
        <v>581</v>
      </c>
      <c r="D292" s="255" t="s">
        <v>2933</v>
      </c>
      <c r="E292" t="str">
        <f t="shared" si="30"/>
        <v>639</v>
      </c>
      <c r="F292" t="str">
        <f t="shared" si="31"/>
        <v>63</v>
      </c>
    </row>
    <row r="293" spans="1:6">
      <c r="A293" s="254">
        <v>68191</v>
      </c>
      <c r="B293" s="254" t="s">
        <v>2982</v>
      </c>
      <c r="C293" s="254">
        <v>43</v>
      </c>
      <c r="D293" s="254" t="s">
        <v>73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2983</v>
      </c>
      <c r="C294" s="4">
        <v>31</v>
      </c>
      <c r="D294" s="4" t="s">
        <v>69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2983</v>
      </c>
      <c r="C295" s="4">
        <v>43</v>
      </c>
      <c r="D295" s="4" t="s">
        <v>73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2984</v>
      </c>
      <c r="C296" s="4">
        <v>71</v>
      </c>
      <c r="D296" s="4" t="s">
        <v>138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2985</v>
      </c>
      <c r="C297" s="4">
        <v>71</v>
      </c>
      <c r="D297" s="4" t="s">
        <v>138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2986</v>
      </c>
      <c r="C298" s="4">
        <v>71</v>
      </c>
      <c r="D298" s="4" t="s">
        <v>138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2987</v>
      </c>
      <c r="C299" s="4">
        <v>71</v>
      </c>
      <c r="D299" s="4" t="s">
        <v>138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2988</v>
      </c>
      <c r="C300" s="4">
        <v>71</v>
      </c>
      <c r="D300" s="4" t="s">
        <v>138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2989</v>
      </c>
      <c r="C301" s="4">
        <v>71</v>
      </c>
      <c r="D301" s="4" t="s">
        <v>138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2990</v>
      </c>
      <c r="C302" s="4">
        <v>71</v>
      </c>
      <c r="D302" s="4" t="s">
        <v>138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2991</v>
      </c>
      <c r="C303" s="4">
        <v>71</v>
      </c>
      <c r="D303" s="4" t="s">
        <v>138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2992</v>
      </c>
      <c r="C304" s="4">
        <v>71</v>
      </c>
      <c r="D304" s="4" t="s">
        <v>138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2993</v>
      </c>
      <c r="C305" s="4">
        <v>71</v>
      </c>
      <c r="D305" s="4" t="s">
        <v>138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2994</v>
      </c>
      <c r="C306" s="4">
        <v>71</v>
      </c>
      <c r="D306" s="4" t="s">
        <v>138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2995</v>
      </c>
      <c r="C307" s="4">
        <v>71</v>
      </c>
      <c r="D307" s="4" t="s">
        <v>138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2996</v>
      </c>
      <c r="C308" s="4">
        <v>71</v>
      </c>
      <c r="D308" s="4" t="s">
        <v>138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2997</v>
      </c>
      <c r="C309" s="4">
        <v>71</v>
      </c>
      <c r="D309" s="4" t="s">
        <v>138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2998</v>
      </c>
      <c r="C310" s="4">
        <v>71</v>
      </c>
      <c r="D310" s="4" t="s">
        <v>138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2999</v>
      </c>
      <c r="C311" s="4">
        <v>71</v>
      </c>
      <c r="D311" s="4" t="s">
        <v>138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3000</v>
      </c>
      <c r="C312" s="4">
        <v>71</v>
      </c>
      <c r="D312" s="4" t="s">
        <v>138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3001</v>
      </c>
      <c r="C313" s="4">
        <v>71</v>
      </c>
      <c r="D313" s="4" t="s">
        <v>138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3002</v>
      </c>
      <c r="C314" s="4">
        <v>71</v>
      </c>
      <c r="D314" s="4" t="s">
        <v>138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3003</v>
      </c>
      <c r="C315" s="4">
        <v>71</v>
      </c>
      <c r="D315" s="4" t="s">
        <v>138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3004</v>
      </c>
      <c r="C316" s="4">
        <v>71</v>
      </c>
      <c r="D316" s="4" t="s">
        <v>138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3005</v>
      </c>
      <c r="C317" s="4">
        <v>71</v>
      </c>
      <c r="D317" s="4" t="s">
        <v>138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129</v>
      </c>
      <c r="C318" s="4">
        <v>71</v>
      </c>
      <c r="D318" s="4" t="s">
        <v>138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3006</v>
      </c>
      <c r="C319" s="4">
        <v>810</v>
      </c>
      <c r="D319" s="4" t="s">
        <v>2934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3007</v>
      </c>
      <c r="C320" s="4">
        <v>810</v>
      </c>
      <c r="D320" s="4" t="s">
        <v>2934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830</v>
      </c>
      <c r="C321" s="4">
        <v>810</v>
      </c>
      <c r="D321" s="4" t="s">
        <v>2934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A46" sqref="A46:B48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701</v>
      </c>
      <c r="B1" s="84"/>
    </row>
    <row r="2" spans="1:3" ht="15" customHeight="1">
      <c r="A2" s="241" t="s">
        <v>545</v>
      </c>
      <c r="B2" s="242"/>
    </row>
    <row r="3" spans="1:3" ht="15" customHeight="1">
      <c r="A3" s="135" t="s">
        <v>547</v>
      </c>
      <c r="B3" s="136" t="s">
        <v>2106</v>
      </c>
      <c r="C3" t="s">
        <v>3131</v>
      </c>
    </row>
    <row r="4" spans="1:3" ht="15" customHeight="1">
      <c r="A4" s="137" t="s">
        <v>553</v>
      </c>
      <c r="B4" s="138" t="s">
        <v>554</v>
      </c>
      <c r="C4">
        <f>LEN(A4)</f>
        <v>5</v>
      </c>
    </row>
    <row r="5" spans="1:3" ht="15" customHeight="1">
      <c r="A5" s="139" t="s">
        <v>1898</v>
      </c>
      <c r="B5" s="140" t="s">
        <v>1899</v>
      </c>
      <c r="C5">
        <f>LEN(A5)</f>
        <v>7</v>
      </c>
    </row>
    <row r="6" spans="1:3">
      <c r="A6" s="141" t="s">
        <v>1951</v>
      </c>
      <c r="B6" s="142" t="s">
        <v>1952</v>
      </c>
      <c r="C6">
        <f t="shared" ref="C6:C69" si="0">LEN(A6)</f>
        <v>11</v>
      </c>
    </row>
    <row r="7" spans="1:3">
      <c r="A7" s="141" t="s">
        <v>1953</v>
      </c>
      <c r="B7" s="142" t="s">
        <v>1954</v>
      </c>
      <c r="C7">
        <f t="shared" si="0"/>
        <v>11</v>
      </c>
    </row>
    <row r="8" spans="1:3">
      <c r="A8" s="141" t="s">
        <v>1955</v>
      </c>
      <c r="B8" s="142" t="s">
        <v>1956</v>
      </c>
      <c r="C8">
        <f t="shared" si="0"/>
        <v>11</v>
      </c>
    </row>
    <row r="9" spans="1:3">
      <c r="A9" s="141" t="s">
        <v>1957</v>
      </c>
      <c r="B9" s="142" t="s">
        <v>1958</v>
      </c>
      <c r="C9">
        <f t="shared" si="0"/>
        <v>11</v>
      </c>
    </row>
    <row r="10" spans="1:3">
      <c r="A10" s="141" t="s">
        <v>1959</v>
      </c>
      <c r="B10" s="142" t="s">
        <v>1960</v>
      </c>
      <c r="C10">
        <f t="shared" si="0"/>
        <v>11</v>
      </c>
    </row>
    <row r="11" spans="1:3">
      <c r="A11" s="141" t="s">
        <v>3080</v>
      </c>
      <c r="B11" s="142" t="s">
        <v>3081</v>
      </c>
      <c r="C11">
        <f t="shared" si="0"/>
        <v>11</v>
      </c>
    </row>
    <row r="12" spans="1:3" ht="15" customHeight="1">
      <c r="A12" s="139" t="s">
        <v>572</v>
      </c>
      <c r="B12" s="140" t="s">
        <v>773</v>
      </c>
      <c r="C12">
        <f t="shared" si="0"/>
        <v>7</v>
      </c>
    </row>
    <row r="13" spans="1:3">
      <c r="A13" s="141" t="s">
        <v>711</v>
      </c>
      <c r="B13" s="142" t="s">
        <v>712</v>
      </c>
      <c r="C13">
        <f t="shared" si="0"/>
        <v>11</v>
      </c>
    </row>
    <row r="14" spans="1:3" ht="15.75" customHeight="1">
      <c r="A14" s="141" t="s">
        <v>713</v>
      </c>
      <c r="B14" s="142" t="s">
        <v>714</v>
      </c>
      <c r="C14">
        <f t="shared" si="0"/>
        <v>11</v>
      </c>
    </row>
    <row r="15" spans="1:3">
      <c r="A15" s="141" t="s">
        <v>715</v>
      </c>
      <c r="B15" s="142" t="s">
        <v>716</v>
      </c>
      <c r="C15">
        <f t="shared" si="0"/>
        <v>11</v>
      </c>
    </row>
    <row r="16" spans="1:3">
      <c r="A16" s="141" t="s">
        <v>717</v>
      </c>
      <c r="B16" s="142" t="s">
        <v>175</v>
      </c>
      <c r="C16">
        <f t="shared" si="0"/>
        <v>11</v>
      </c>
    </row>
    <row r="17" spans="1:3">
      <c r="A17" s="141" t="s">
        <v>718</v>
      </c>
      <c r="B17" s="142" t="s">
        <v>719</v>
      </c>
      <c r="C17">
        <f t="shared" si="0"/>
        <v>11</v>
      </c>
    </row>
    <row r="18" spans="1:3">
      <c r="A18" s="141" t="s">
        <v>720</v>
      </c>
      <c r="B18" s="142" t="s">
        <v>721</v>
      </c>
      <c r="C18">
        <f t="shared" si="0"/>
        <v>11</v>
      </c>
    </row>
    <row r="19" spans="1:3">
      <c r="A19" s="141" t="s">
        <v>722</v>
      </c>
      <c r="B19" s="142" t="s">
        <v>723</v>
      </c>
      <c r="C19">
        <f t="shared" si="0"/>
        <v>11</v>
      </c>
    </row>
    <row r="20" spans="1:3" ht="15" customHeight="1">
      <c r="A20" s="139" t="s">
        <v>1908</v>
      </c>
      <c r="B20" s="140" t="s">
        <v>1909</v>
      </c>
      <c r="C20">
        <f t="shared" si="0"/>
        <v>7</v>
      </c>
    </row>
    <row r="21" spans="1:3">
      <c r="A21" s="141" t="s">
        <v>1961</v>
      </c>
      <c r="B21" s="142" t="s">
        <v>1962</v>
      </c>
      <c r="C21">
        <f t="shared" si="0"/>
        <v>11</v>
      </c>
    </row>
    <row r="22" spans="1:3">
      <c r="A22" s="141" t="s">
        <v>1963</v>
      </c>
      <c r="B22" s="142" t="s">
        <v>1964</v>
      </c>
      <c r="C22">
        <f t="shared" si="0"/>
        <v>11</v>
      </c>
    </row>
    <row r="23" spans="1:3">
      <c r="A23" s="141" t="s">
        <v>1965</v>
      </c>
      <c r="B23" s="142" t="s">
        <v>1966</v>
      </c>
      <c r="C23">
        <f t="shared" si="0"/>
        <v>11</v>
      </c>
    </row>
    <row r="24" spans="1:3">
      <c r="A24" s="141" t="s">
        <v>3082</v>
      </c>
      <c r="B24" s="142" t="s">
        <v>3083</v>
      </c>
      <c r="C24">
        <f t="shared" si="0"/>
        <v>11</v>
      </c>
    </row>
    <row r="25" spans="1:3">
      <c r="A25" s="141" t="s">
        <v>3084</v>
      </c>
      <c r="B25" s="142" t="s">
        <v>3085</v>
      </c>
      <c r="C25">
        <f t="shared" si="0"/>
        <v>11</v>
      </c>
    </row>
    <row r="26" spans="1:3" ht="15" customHeight="1">
      <c r="A26" s="139" t="s">
        <v>999</v>
      </c>
      <c r="B26" s="140" t="s">
        <v>1000</v>
      </c>
      <c r="C26">
        <f t="shared" si="0"/>
        <v>7</v>
      </c>
    </row>
    <row r="27" spans="1:3">
      <c r="A27" s="141" t="s">
        <v>1967</v>
      </c>
      <c r="B27" s="142" t="s">
        <v>1968</v>
      </c>
      <c r="C27">
        <f t="shared" si="0"/>
        <v>11</v>
      </c>
    </row>
    <row r="28" spans="1:3">
      <c r="A28" s="141" t="s">
        <v>1969</v>
      </c>
      <c r="B28" s="142" t="s">
        <v>1970</v>
      </c>
      <c r="C28">
        <f t="shared" si="0"/>
        <v>11</v>
      </c>
    </row>
    <row r="29" spans="1:3">
      <c r="A29" s="141" t="s">
        <v>1971</v>
      </c>
      <c r="B29" s="142" t="s">
        <v>1972</v>
      </c>
      <c r="C29">
        <f t="shared" si="0"/>
        <v>11</v>
      </c>
    </row>
    <row r="30" spans="1:3">
      <c r="A30" s="141" t="s">
        <v>1973</v>
      </c>
      <c r="B30" s="142" t="s">
        <v>1974</v>
      </c>
      <c r="C30">
        <f t="shared" si="0"/>
        <v>11</v>
      </c>
    </row>
    <row r="31" spans="1:3">
      <c r="A31" s="141" t="s">
        <v>3086</v>
      </c>
      <c r="B31" s="142" t="s">
        <v>3087</v>
      </c>
      <c r="C31">
        <f t="shared" si="0"/>
        <v>11</v>
      </c>
    </row>
    <row r="32" spans="1:3">
      <c r="A32" s="141" t="s">
        <v>3088</v>
      </c>
      <c r="B32" s="142" t="s">
        <v>3089</v>
      </c>
      <c r="C32">
        <f t="shared" si="0"/>
        <v>11</v>
      </c>
    </row>
    <row r="33" spans="1:3">
      <c r="A33" s="141" t="s">
        <v>3090</v>
      </c>
      <c r="B33" s="142" t="s">
        <v>3091</v>
      </c>
      <c r="C33">
        <f t="shared" si="0"/>
        <v>11</v>
      </c>
    </row>
    <row r="34" spans="1:3">
      <c r="A34" s="141" t="s">
        <v>3092</v>
      </c>
      <c r="B34" s="142" t="s">
        <v>3093</v>
      </c>
      <c r="C34">
        <f t="shared" si="0"/>
        <v>11</v>
      </c>
    </row>
    <row r="35" spans="1:3">
      <c r="A35" s="141" t="s">
        <v>3094</v>
      </c>
      <c r="B35" s="142" t="s">
        <v>3095</v>
      </c>
      <c r="C35">
        <f t="shared" si="0"/>
        <v>11</v>
      </c>
    </row>
    <row r="36" spans="1:3">
      <c r="A36" s="141" t="s">
        <v>3096</v>
      </c>
      <c r="B36" s="142" t="s">
        <v>3097</v>
      </c>
      <c r="C36">
        <f t="shared" si="0"/>
        <v>11</v>
      </c>
    </row>
    <row r="37" spans="1:3">
      <c r="A37" s="141" t="s">
        <v>3098</v>
      </c>
      <c r="B37" s="142" t="s">
        <v>3099</v>
      </c>
      <c r="C37">
        <f t="shared" si="0"/>
        <v>11</v>
      </c>
    </row>
    <row r="38" spans="1:3" ht="15" customHeight="1">
      <c r="A38" s="139" t="s">
        <v>567</v>
      </c>
      <c r="B38" s="140" t="s">
        <v>605</v>
      </c>
      <c r="C38">
        <f t="shared" si="0"/>
        <v>7</v>
      </c>
    </row>
    <row r="39" spans="1:3">
      <c r="A39" s="141" t="s">
        <v>702</v>
      </c>
      <c r="B39" s="142" t="s">
        <v>546</v>
      </c>
      <c r="C39">
        <f t="shared" si="0"/>
        <v>11</v>
      </c>
    </row>
    <row r="40" spans="1:3">
      <c r="A40" s="141" t="s">
        <v>703</v>
      </c>
      <c r="B40" s="142" t="s">
        <v>704</v>
      </c>
      <c r="C40">
        <f t="shared" si="0"/>
        <v>11</v>
      </c>
    </row>
    <row r="41" spans="1:3">
      <c r="A41" s="141" t="s">
        <v>705</v>
      </c>
      <c r="B41" s="142" t="s">
        <v>706</v>
      </c>
      <c r="C41">
        <f t="shared" si="0"/>
        <v>11</v>
      </c>
    </row>
    <row r="42" spans="1:3">
      <c r="A42" s="141" t="s">
        <v>709</v>
      </c>
      <c r="B42" s="142" t="s">
        <v>710</v>
      </c>
      <c r="C42">
        <f t="shared" si="0"/>
        <v>11</v>
      </c>
    </row>
    <row r="43" spans="1:3">
      <c r="A43" s="141" t="s">
        <v>746</v>
      </c>
      <c r="B43" s="142" t="s">
        <v>724</v>
      </c>
      <c r="C43">
        <f t="shared" si="0"/>
        <v>11</v>
      </c>
    </row>
    <row r="44" spans="1:3">
      <c r="A44" s="141" t="s">
        <v>1006</v>
      </c>
      <c r="B44" s="142" t="s">
        <v>1007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2844</v>
      </c>
      <c r="B46" s="140" t="s">
        <v>2840</v>
      </c>
      <c r="C46">
        <f t="shared" si="0"/>
        <v>7</v>
      </c>
    </row>
    <row r="47" spans="1:3">
      <c r="A47" s="249" t="s">
        <v>2887</v>
      </c>
      <c r="B47" s="250" t="s">
        <v>174</v>
      </c>
      <c r="C47">
        <f t="shared" si="0"/>
        <v>11</v>
      </c>
    </row>
    <row r="48" spans="1:3">
      <c r="A48" s="249" t="s">
        <v>2888</v>
      </c>
      <c r="B48" s="250" t="s">
        <v>2889</v>
      </c>
      <c r="C48">
        <f t="shared" si="0"/>
        <v>11</v>
      </c>
    </row>
    <row r="49" spans="1:3" ht="15" customHeight="1">
      <c r="A49" s="139" t="s">
        <v>2845</v>
      </c>
      <c r="B49" s="140" t="s">
        <v>1018</v>
      </c>
      <c r="C49">
        <f t="shared" si="0"/>
        <v>7</v>
      </c>
    </row>
    <row r="50" spans="1:3">
      <c r="A50" s="249" t="s">
        <v>2890</v>
      </c>
      <c r="B50" s="250" t="s">
        <v>2891</v>
      </c>
      <c r="C50">
        <f t="shared" si="0"/>
        <v>11</v>
      </c>
    </row>
    <row r="51" spans="1:3">
      <c r="A51" s="249" t="s">
        <v>2892</v>
      </c>
      <c r="B51" s="250" t="s">
        <v>2882</v>
      </c>
      <c r="C51">
        <f t="shared" si="0"/>
        <v>11</v>
      </c>
    </row>
    <row r="52" spans="1:3">
      <c r="A52" s="249" t="s">
        <v>2890</v>
      </c>
      <c r="B52" s="250" t="s">
        <v>2883</v>
      </c>
      <c r="C52">
        <f t="shared" si="0"/>
        <v>11</v>
      </c>
    </row>
    <row r="53" spans="1:3" ht="15" customHeight="1">
      <c r="A53" s="139" t="s">
        <v>2846</v>
      </c>
      <c r="B53" s="140" t="s">
        <v>2847</v>
      </c>
      <c r="C53">
        <f t="shared" si="0"/>
        <v>7</v>
      </c>
    </row>
    <row r="54" spans="1:3">
      <c r="A54" s="249" t="s">
        <v>2893</v>
      </c>
      <c r="B54" s="250" t="s">
        <v>2894</v>
      </c>
      <c r="C54">
        <f t="shared" si="0"/>
        <v>11</v>
      </c>
    </row>
    <row r="55" spans="1:3">
      <c r="A55" s="249" t="s">
        <v>2897</v>
      </c>
      <c r="B55" s="250" t="s">
        <v>2895</v>
      </c>
      <c r="C55">
        <f t="shared" si="0"/>
        <v>11</v>
      </c>
    </row>
    <row r="56" spans="1:3">
      <c r="A56" s="249" t="s">
        <v>2898</v>
      </c>
      <c r="B56" s="250" t="s">
        <v>2896</v>
      </c>
      <c r="C56">
        <f t="shared" si="0"/>
        <v>11</v>
      </c>
    </row>
    <row r="57" spans="1:3" ht="15" customHeight="1">
      <c r="A57" s="137" t="s">
        <v>413</v>
      </c>
      <c r="B57" s="138" t="s">
        <v>551</v>
      </c>
      <c r="C57">
        <f t="shared" si="0"/>
        <v>5</v>
      </c>
    </row>
    <row r="58" spans="1:3" ht="15" customHeight="1">
      <c r="A58" s="139" t="s">
        <v>2851</v>
      </c>
      <c r="B58" s="140" t="s">
        <v>2852</v>
      </c>
      <c r="C58">
        <f t="shared" si="0"/>
        <v>7</v>
      </c>
    </row>
    <row r="59" spans="1:3" s="78" customFormat="1">
      <c r="A59" s="249" t="s">
        <v>2872</v>
      </c>
      <c r="B59" s="250" t="s">
        <v>174</v>
      </c>
      <c r="C59">
        <f t="shared" si="0"/>
        <v>11</v>
      </c>
    </row>
    <row r="60" spans="1:3" s="78" customFormat="1">
      <c r="A60" s="249" t="s">
        <v>2873</v>
      </c>
      <c r="B60" s="250" t="s">
        <v>2874</v>
      </c>
      <c r="C60">
        <f t="shared" si="0"/>
        <v>11</v>
      </c>
    </row>
    <row r="61" spans="1:3">
      <c r="A61" s="249" t="s">
        <v>2875</v>
      </c>
      <c r="B61" s="250" t="s">
        <v>2880</v>
      </c>
      <c r="C61">
        <f t="shared" si="0"/>
        <v>11</v>
      </c>
    </row>
    <row r="62" spans="1:3">
      <c r="A62" s="249" t="s">
        <v>2876</v>
      </c>
      <c r="B62" s="250" t="s">
        <v>2881</v>
      </c>
      <c r="C62">
        <f t="shared" si="0"/>
        <v>11</v>
      </c>
    </row>
    <row r="63" spans="1:3">
      <c r="A63" s="249" t="s">
        <v>2877</v>
      </c>
      <c r="B63" s="250" t="s">
        <v>2882</v>
      </c>
      <c r="C63">
        <f t="shared" si="0"/>
        <v>11</v>
      </c>
    </row>
    <row r="64" spans="1:3">
      <c r="A64" s="249" t="s">
        <v>2878</v>
      </c>
      <c r="B64" s="250" t="s">
        <v>2883</v>
      </c>
      <c r="C64">
        <f t="shared" si="0"/>
        <v>11</v>
      </c>
    </row>
    <row r="65" spans="1:3">
      <c r="A65" s="249" t="s">
        <v>2879</v>
      </c>
      <c r="B65" s="250" t="s">
        <v>2884</v>
      </c>
      <c r="C65">
        <f t="shared" si="0"/>
        <v>11</v>
      </c>
    </row>
    <row r="66" spans="1:3">
      <c r="A66" s="249" t="s">
        <v>2885</v>
      </c>
      <c r="B66" s="250" t="s">
        <v>2886</v>
      </c>
      <c r="C66">
        <f t="shared" si="0"/>
        <v>11</v>
      </c>
    </row>
    <row r="67" spans="1:3" ht="15" customHeight="1">
      <c r="A67" s="137" t="s">
        <v>478</v>
      </c>
      <c r="B67" s="138" t="s">
        <v>2010</v>
      </c>
      <c r="C67">
        <f t="shared" si="0"/>
        <v>5</v>
      </c>
    </row>
    <row r="68" spans="1:3" ht="15" customHeight="1">
      <c r="A68" s="139" t="s">
        <v>587</v>
      </c>
      <c r="B68" s="140" t="s">
        <v>588</v>
      </c>
      <c r="C68">
        <f t="shared" si="0"/>
        <v>5</v>
      </c>
    </row>
    <row r="69" spans="1:3" ht="15" customHeight="1">
      <c r="A69" s="141" t="s">
        <v>2855</v>
      </c>
      <c r="B69" s="142" t="s">
        <v>2829</v>
      </c>
      <c r="C69">
        <f t="shared" si="0"/>
        <v>7</v>
      </c>
    </row>
    <row r="70" spans="1:3">
      <c r="A70" s="143" t="s">
        <v>3100</v>
      </c>
      <c r="B70" s="142" t="s">
        <v>3101</v>
      </c>
      <c r="C70">
        <f t="shared" ref="C70:C128" si="1">LEN(A70)</f>
        <v>11</v>
      </c>
    </row>
    <row r="71" spans="1:3">
      <c r="A71" s="143" t="s">
        <v>3102</v>
      </c>
      <c r="B71" s="142" t="s">
        <v>3103</v>
      </c>
      <c r="C71">
        <f t="shared" si="1"/>
        <v>11</v>
      </c>
    </row>
    <row r="72" spans="1:3" ht="15" customHeight="1">
      <c r="A72" s="139" t="s">
        <v>611</v>
      </c>
      <c r="B72" s="140" t="s">
        <v>612</v>
      </c>
      <c r="C72">
        <f t="shared" si="1"/>
        <v>5</v>
      </c>
    </row>
    <row r="73" spans="1:3" ht="15" customHeight="1">
      <c r="A73" s="141" t="s">
        <v>618</v>
      </c>
      <c r="B73" s="142" t="s">
        <v>619</v>
      </c>
      <c r="C73">
        <f t="shared" si="1"/>
        <v>7</v>
      </c>
    </row>
    <row r="74" spans="1:3">
      <c r="A74" s="143" t="s">
        <v>725</v>
      </c>
      <c r="B74" s="142" t="s">
        <v>726</v>
      </c>
      <c r="C74">
        <f t="shared" si="1"/>
        <v>11</v>
      </c>
    </row>
    <row r="75" spans="1:3">
      <c r="A75" s="143" t="s">
        <v>727</v>
      </c>
      <c r="B75" s="142" t="s">
        <v>728</v>
      </c>
      <c r="C75">
        <f t="shared" si="1"/>
        <v>11</v>
      </c>
    </row>
    <row r="76" spans="1:3" ht="15" customHeight="1">
      <c r="A76" s="139" t="s">
        <v>620</v>
      </c>
      <c r="B76" s="140" t="s">
        <v>621</v>
      </c>
      <c r="C76">
        <f t="shared" si="1"/>
        <v>5</v>
      </c>
    </row>
    <row r="77" spans="1:3" ht="15" customHeight="1">
      <c r="A77" s="141" t="s">
        <v>1922</v>
      </c>
      <c r="B77" s="142" t="s">
        <v>1923</v>
      </c>
      <c r="C77">
        <f t="shared" si="1"/>
        <v>7</v>
      </c>
    </row>
    <row r="78" spans="1:3">
      <c r="A78" s="143" t="s">
        <v>1975</v>
      </c>
      <c r="B78" s="142" t="s">
        <v>1923</v>
      </c>
      <c r="C78">
        <f t="shared" si="1"/>
        <v>11</v>
      </c>
    </row>
    <row r="79" spans="1:3" ht="15" customHeight="1">
      <c r="A79" s="141" t="s">
        <v>1925</v>
      </c>
      <c r="B79" s="142" t="s">
        <v>1899</v>
      </c>
      <c r="C79">
        <f t="shared" si="1"/>
        <v>7</v>
      </c>
    </row>
    <row r="80" spans="1:3">
      <c r="A80" s="143" t="s">
        <v>1976</v>
      </c>
      <c r="B80" s="142" t="s">
        <v>1977</v>
      </c>
      <c r="C80">
        <f t="shared" si="1"/>
        <v>11</v>
      </c>
    </row>
    <row r="81" spans="1:3" ht="15" customHeight="1">
      <c r="A81" s="141" t="s">
        <v>776</v>
      </c>
      <c r="B81" s="142" t="s">
        <v>542</v>
      </c>
      <c r="C81">
        <f t="shared" si="1"/>
        <v>7</v>
      </c>
    </row>
    <row r="82" spans="1:3">
      <c r="A82" s="143" t="s">
        <v>1978</v>
      </c>
      <c r="B82" s="142" t="s">
        <v>1979</v>
      </c>
      <c r="C82">
        <f t="shared" si="1"/>
        <v>11</v>
      </c>
    </row>
    <row r="83" spans="1:3" ht="15" customHeight="1">
      <c r="A83" s="139" t="s">
        <v>630</v>
      </c>
      <c r="B83" s="140" t="s">
        <v>631</v>
      </c>
      <c r="C83">
        <f t="shared" si="1"/>
        <v>5</v>
      </c>
    </row>
    <row r="84" spans="1:3" ht="15" customHeight="1">
      <c r="A84" s="141" t="s">
        <v>1929</v>
      </c>
      <c r="B84" s="142" t="s">
        <v>1899</v>
      </c>
      <c r="C84">
        <f t="shared" si="1"/>
        <v>7</v>
      </c>
    </row>
    <row r="85" spans="1:3">
      <c r="A85" s="143" t="s">
        <v>1980</v>
      </c>
      <c r="B85" s="142" t="s">
        <v>1981</v>
      </c>
      <c r="C85">
        <f t="shared" si="1"/>
        <v>11</v>
      </c>
    </row>
    <row r="86" spans="1:3">
      <c r="A86" s="143" t="s">
        <v>1982</v>
      </c>
      <c r="B86" s="142" t="s">
        <v>1983</v>
      </c>
      <c r="C86">
        <f t="shared" si="1"/>
        <v>11</v>
      </c>
    </row>
    <row r="87" spans="1:3">
      <c r="A87" s="143" t="s">
        <v>1984</v>
      </c>
      <c r="B87" s="142" t="s">
        <v>1985</v>
      </c>
      <c r="C87">
        <f t="shared" si="1"/>
        <v>11</v>
      </c>
    </row>
    <row r="88" spans="1:3">
      <c r="A88" s="143" t="s">
        <v>3104</v>
      </c>
      <c r="B88" s="142" t="s">
        <v>3105</v>
      </c>
      <c r="C88">
        <f t="shared" si="1"/>
        <v>11</v>
      </c>
    </row>
    <row r="89" spans="1:3">
      <c r="A89" s="143" t="s">
        <v>3106</v>
      </c>
      <c r="B89" s="142" t="s">
        <v>3107</v>
      </c>
      <c r="C89">
        <f t="shared" si="1"/>
        <v>11</v>
      </c>
    </row>
    <row r="90" spans="1:3">
      <c r="A90" s="143" t="s">
        <v>3108</v>
      </c>
      <c r="B90" s="142" t="s">
        <v>3109</v>
      </c>
      <c r="C90">
        <f t="shared" si="1"/>
        <v>11</v>
      </c>
    </row>
    <row r="91" spans="1:3" ht="15" customHeight="1">
      <c r="A91" s="141" t="s">
        <v>1930</v>
      </c>
      <c r="B91" s="142" t="s">
        <v>1931</v>
      </c>
      <c r="C91">
        <f t="shared" si="1"/>
        <v>7</v>
      </c>
    </row>
    <row r="92" spans="1:3">
      <c r="A92" s="143" t="s">
        <v>1986</v>
      </c>
      <c r="B92" s="142" t="s">
        <v>1987</v>
      </c>
      <c r="C92">
        <f t="shared" si="1"/>
        <v>11</v>
      </c>
    </row>
    <row r="93" spans="1:3" ht="15" customHeight="1">
      <c r="A93" s="139" t="s">
        <v>650</v>
      </c>
      <c r="B93" s="140" t="s">
        <v>651</v>
      </c>
      <c r="C93">
        <f t="shared" si="1"/>
        <v>5</v>
      </c>
    </row>
    <row r="94" spans="1:3" ht="15" customHeight="1">
      <c r="A94" s="141" t="s">
        <v>1005</v>
      </c>
      <c r="B94" s="142" t="s">
        <v>1932</v>
      </c>
      <c r="C94">
        <f t="shared" si="1"/>
        <v>7</v>
      </c>
    </row>
    <row r="95" spans="1:3">
      <c r="A95" s="143" t="s">
        <v>1988</v>
      </c>
      <c r="B95" s="142" t="s">
        <v>1989</v>
      </c>
      <c r="C95">
        <f t="shared" si="1"/>
        <v>11</v>
      </c>
    </row>
    <row r="96" spans="1:3" ht="15" customHeight="1">
      <c r="A96" s="141" t="s">
        <v>1933</v>
      </c>
      <c r="B96" s="142" t="s">
        <v>1934</v>
      </c>
      <c r="C96">
        <f t="shared" si="1"/>
        <v>7</v>
      </c>
    </row>
    <row r="97" spans="1:3">
      <c r="A97" s="143" t="s">
        <v>1990</v>
      </c>
      <c r="B97" s="142" t="s">
        <v>1991</v>
      </c>
      <c r="C97">
        <f t="shared" si="1"/>
        <v>11</v>
      </c>
    </row>
    <row r="98" spans="1:3">
      <c r="A98" s="143" t="s">
        <v>3110</v>
      </c>
      <c r="B98" s="142" t="s">
        <v>3111</v>
      </c>
      <c r="C98">
        <f t="shared" si="1"/>
        <v>11</v>
      </c>
    </row>
    <row r="99" spans="1:3" ht="15" customHeight="1">
      <c r="A99" s="139" t="s">
        <v>682</v>
      </c>
      <c r="B99" s="140" t="s">
        <v>683</v>
      </c>
      <c r="C99">
        <f t="shared" si="1"/>
        <v>5</v>
      </c>
    </row>
    <row r="100" spans="1:3" ht="15" customHeight="1">
      <c r="A100" s="141" t="s">
        <v>1941</v>
      </c>
      <c r="B100" s="142" t="s">
        <v>1899</v>
      </c>
      <c r="C100">
        <f t="shared" si="1"/>
        <v>7</v>
      </c>
    </row>
    <row r="101" spans="1:3">
      <c r="A101" s="143" t="s">
        <v>1992</v>
      </c>
      <c r="B101" s="142" t="s">
        <v>1993</v>
      </c>
      <c r="C101">
        <f t="shared" si="1"/>
        <v>11</v>
      </c>
    </row>
    <row r="102" spans="1:3">
      <c r="A102" s="143" t="s">
        <v>1994</v>
      </c>
      <c r="B102" s="142" t="s">
        <v>1995</v>
      </c>
      <c r="C102">
        <f t="shared" si="1"/>
        <v>11</v>
      </c>
    </row>
    <row r="103" spans="1:3">
      <c r="A103" s="143" t="s">
        <v>1996</v>
      </c>
      <c r="B103" s="142" t="s">
        <v>1997</v>
      </c>
      <c r="C103">
        <f t="shared" si="1"/>
        <v>11</v>
      </c>
    </row>
    <row r="104" spans="1:3">
      <c r="A104" s="143" t="s">
        <v>1998</v>
      </c>
      <c r="B104" s="142" t="s">
        <v>1999</v>
      </c>
      <c r="C104">
        <f t="shared" si="1"/>
        <v>11</v>
      </c>
    </row>
    <row r="105" spans="1:3">
      <c r="A105" s="143" t="s">
        <v>2000</v>
      </c>
      <c r="B105" s="142" t="s">
        <v>2001</v>
      </c>
      <c r="C105">
        <f t="shared" si="1"/>
        <v>11</v>
      </c>
    </row>
    <row r="106" spans="1:3">
      <c r="A106" s="143" t="s">
        <v>2002</v>
      </c>
      <c r="B106" s="142" t="s">
        <v>2003</v>
      </c>
      <c r="C106">
        <f t="shared" si="1"/>
        <v>11</v>
      </c>
    </row>
    <row r="107" spans="1:3">
      <c r="A107" s="143" t="s">
        <v>2004</v>
      </c>
      <c r="B107" s="142" t="s">
        <v>2005</v>
      </c>
      <c r="C107">
        <f t="shared" si="1"/>
        <v>11</v>
      </c>
    </row>
    <row r="108" spans="1:3">
      <c r="A108" s="143" t="s">
        <v>3112</v>
      </c>
      <c r="B108" s="142" t="s">
        <v>3113</v>
      </c>
      <c r="C108">
        <f t="shared" si="1"/>
        <v>11</v>
      </c>
    </row>
    <row r="109" spans="1:3">
      <c r="A109" s="143" t="s">
        <v>3114</v>
      </c>
      <c r="B109" s="142" t="s">
        <v>3115</v>
      </c>
      <c r="C109">
        <f t="shared" si="1"/>
        <v>11</v>
      </c>
    </row>
    <row r="110" spans="1:3">
      <c r="A110" s="143" t="s">
        <v>3116</v>
      </c>
      <c r="B110" s="142" t="s">
        <v>3117</v>
      </c>
      <c r="C110">
        <f t="shared" si="1"/>
        <v>11</v>
      </c>
    </row>
    <row r="111" spans="1:3" ht="15" customHeight="1">
      <c r="A111" s="141" t="s">
        <v>698</v>
      </c>
      <c r="B111" s="142" t="s">
        <v>542</v>
      </c>
      <c r="C111">
        <f t="shared" si="1"/>
        <v>7</v>
      </c>
    </row>
    <row r="112" spans="1:3">
      <c r="A112" s="143" t="s">
        <v>729</v>
      </c>
      <c r="B112" s="142" t="s">
        <v>730</v>
      </c>
      <c r="C112">
        <f t="shared" si="1"/>
        <v>11</v>
      </c>
    </row>
    <row r="113" spans="1:3">
      <c r="A113" s="143" t="s">
        <v>731</v>
      </c>
      <c r="B113" s="142" t="s">
        <v>732</v>
      </c>
      <c r="C113">
        <f t="shared" si="1"/>
        <v>11</v>
      </c>
    </row>
    <row r="114" spans="1:3">
      <c r="A114" s="143" t="s">
        <v>733</v>
      </c>
      <c r="B114" s="142" t="s">
        <v>734</v>
      </c>
      <c r="C114">
        <f t="shared" si="1"/>
        <v>11</v>
      </c>
    </row>
    <row r="115" spans="1:3">
      <c r="A115" s="143" t="s">
        <v>735</v>
      </c>
      <c r="B115" s="142" t="s">
        <v>736</v>
      </c>
      <c r="C115">
        <f t="shared" si="1"/>
        <v>11</v>
      </c>
    </row>
    <row r="116" spans="1:3">
      <c r="A116" s="143" t="s">
        <v>737</v>
      </c>
      <c r="B116" s="142" t="s">
        <v>738</v>
      </c>
      <c r="C116">
        <f t="shared" si="1"/>
        <v>11</v>
      </c>
    </row>
    <row r="117" spans="1:3" ht="15" customHeight="1">
      <c r="A117" s="141" t="s">
        <v>1943</v>
      </c>
      <c r="B117" s="142" t="s">
        <v>1944</v>
      </c>
      <c r="C117">
        <f t="shared" si="1"/>
        <v>7</v>
      </c>
    </row>
    <row r="118" spans="1:3">
      <c r="A118" s="143" t="s">
        <v>2006</v>
      </c>
      <c r="B118" s="142" t="s">
        <v>2007</v>
      </c>
      <c r="C118">
        <f t="shared" si="1"/>
        <v>11</v>
      </c>
    </row>
    <row r="119" spans="1:3">
      <c r="A119" s="143" t="s">
        <v>3118</v>
      </c>
      <c r="B119" s="142" t="s">
        <v>3119</v>
      </c>
      <c r="C119">
        <f t="shared" si="1"/>
        <v>11</v>
      </c>
    </row>
    <row r="120" spans="1:3">
      <c r="A120" s="143" t="s">
        <v>3120</v>
      </c>
      <c r="B120" s="142" t="s">
        <v>3121</v>
      </c>
      <c r="C120">
        <f t="shared" si="1"/>
        <v>11</v>
      </c>
    </row>
    <row r="121" spans="1:3">
      <c r="A121" s="143" t="s">
        <v>3122</v>
      </c>
      <c r="B121" s="142" t="s">
        <v>3123</v>
      </c>
      <c r="C121">
        <f t="shared" si="1"/>
        <v>11</v>
      </c>
    </row>
    <row r="122" spans="1:3">
      <c r="A122" s="143" t="s">
        <v>3124</v>
      </c>
      <c r="B122" s="142" t="s">
        <v>3125</v>
      </c>
      <c r="C122">
        <f t="shared" si="1"/>
        <v>11</v>
      </c>
    </row>
    <row r="123" spans="1:3" ht="15" customHeight="1">
      <c r="A123" s="141" t="s">
        <v>699</v>
      </c>
      <c r="B123" s="142" t="s">
        <v>700</v>
      </c>
      <c r="C123">
        <f t="shared" si="1"/>
        <v>7</v>
      </c>
    </row>
    <row r="124" spans="1:3">
      <c r="A124" s="143" t="s">
        <v>2008</v>
      </c>
      <c r="B124" s="142" t="s">
        <v>2009</v>
      </c>
      <c r="C124">
        <f t="shared" si="1"/>
        <v>11</v>
      </c>
    </row>
    <row r="125" spans="1:3" ht="15" customHeight="1">
      <c r="A125" s="139" t="s">
        <v>1008</v>
      </c>
      <c r="B125" s="140" t="s">
        <v>1009</v>
      </c>
      <c r="C125">
        <f t="shared" si="1"/>
        <v>5</v>
      </c>
    </row>
    <row r="126" spans="1:3" ht="15" customHeight="1">
      <c r="A126" s="141" t="s">
        <v>1010</v>
      </c>
      <c r="B126" s="142" t="s">
        <v>542</v>
      </c>
      <c r="C126">
        <f t="shared" si="1"/>
        <v>7</v>
      </c>
    </row>
    <row r="127" spans="1:3">
      <c r="A127" s="143" t="s">
        <v>1011</v>
      </c>
      <c r="B127" s="142" t="s">
        <v>707</v>
      </c>
      <c r="C127">
        <f t="shared" si="1"/>
        <v>11</v>
      </c>
    </row>
    <row r="128" spans="1:3">
      <c r="A128" s="143" t="s">
        <v>1012</v>
      </c>
      <c r="B128" s="142" t="s">
        <v>708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184</v>
      </c>
      <c r="B1" s="235" t="s">
        <v>2814</v>
      </c>
      <c r="C1" s="235" t="s">
        <v>2815</v>
      </c>
      <c r="D1" s="235" t="s">
        <v>2816</v>
      </c>
      <c r="E1" s="235" t="s">
        <v>2817</v>
      </c>
      <c r="F1" s="235" t="s">
        <v>2818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2078</v>
      </c>
      <c r="D2" t="s">
        <v>2079</v>
      </c>
      <c r="E2" t="s">
        <v>1056</v>
      </c>
      <c r="F2" t="s">
        <v>2080</v>
      </c>
      <c r="G2" t="s">
        <v>1055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2078</v>
      </c>
      <c r="D3" t="s">
        <v>2082</v>
      </c>
      <c r="E3" t="s">
        <v>1064</v>
      </c>
      <c r="F3" t="s">
        <v>2080</v>
      </c>
      <c r="G3" t="s">
        <v>1063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2078</v>
      </c>
      <c r="D4" t="s">
        <v>2086</v>
      </c>
      <c r="E4" t="s">
        <v>1069</v>
      </c>
      <c r="F4" t="s">
        <v>2080</v>
      </c>
      <c r="G4" t="s">
        <v>1068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2137</v>
      </c>
      <c r="D5" t="s">
        <v>2143</v>
      </c>
      <c r="E5" t="s">
        <v>1077</v>
      </c>
      <c r="F5" t="s">
        <v>2080</v>
      </c>
      <c r="G5" t="s">
        <v>1076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2137</v>
      </c>
      <c r="D6" t="s">
        <v>2145</v>
      </c>
      <c r="E6" t="s">
        <v>1078</v>
      </c>
      <c r="F6" t="s">
        <v>2080</v>
      </c>
      <c r="G6" t="s">
        <v>2144</v>
      </c>
    </row>
    <row r="7" spans="1:9" ht="15" customHeight="1">
      <c r="A7">
        <v>174</v>
      </c>
      <c r="B7" t="str">
        <f t="shared" si="0"/>
        <v>174 MINISTARSTVO OBRANE</v>
      </c>
      <c r="C7" t="s">
        <v>2078</v>
      </c>
      <c r="D7" t="s">
        <v>2089</v>
      </c>
      <c r="E7" t="s">
        <v>1100</v>
      </c>
      <c r="F7" t="s">
        <v>2080</v>
      </c>
      <c r="G7" t="s">
        <v>1099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2078</v>
      </c>
      <c r="D8" t="s">
        <v>2092</v>
      </c>
      <c r="E8" t="s">
        <v>1109</v>
      </c>
      <c r="F8" t="s">
        <v>2080</v>
      </c>
      <c r="G8" t="s">
        <v>1108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2078</v>
      </c>
      <c r="D9" t="s">
        <v>2095</v>
      </c>
      <c r="E9" t="s">
        <v>1117</v>
      </c>
      <c r="F9" t="s">
        <v>2080</v>
      </c>
      <c r="G9" t="s">
        <v>2094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2078</v>
      </c>
      <c r="D10" t="s">
        <v>2097</v>
      </c>
      <c r="E10" t="s">
        <v>1121</v>
      </c>
      <c r="F10" t="s">
        <v>2080</v>
      </c>
      <c r="G10" t="s">
        <v>1120</v>
      </c>
    </row>
    <row r="11" spans="1:9" ht="15" customHeight="1">
      <c r="A11">
        <v>764</v>
      </c>
      <c r="B11" t="str">
        <f t="shared" si="0"/>
        <v>764 HRVATSKI DRŽAVNI ARHIV</v>
      </c>
      <c r="C11" t="s">
        <v>2172</v>
      </c>
      <c r="D11" t="s">
        <v>2186</v>
      </c>
      <c r="E11" t="s">
        <v>1154</v>
      </c>
      <c r="F11" t="s">
        <v>2080</v>
      </c>
      <c r="G11" t="s">
        <v>1153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2172</v>
      </c>
      <c r="D12" t="s">
        <v>2184</v>
      </c>
      <c r="E12" t="s">
        <v>1123</v>
      </c>
      <c r="F12" t="s">
        <v>2080</v>
      </c>
      <c r="G12" t="s">
        <v>1122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2172</v>
      </c>
      <c r="D13" t="s">
        <v>2188</v>
      </c>
      <c r="E13" t="s">
        <v>1125</v>
      </c>
      <c r="F13" t="s">
        <v>2080</v>
      </c>
      <c r="G13" t="s">
        <v>1124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2172</v>
      </c>
      <c r="D14" t="s">
        <v>2190</v>
      </c>
      <c r="E14" t="s">
        <v>1129</v>
      </c>
      <c r="F14" t="s">
        <v>2080</v>
      </c>
      <c r="G14" t="s">
        <v>1128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2172</v>
      </c>
      <c r="D15" t="s">
        <v>2176</v>
      </c>
      <c r="E15" t="s">
        <v>1131</v>
      </c>
      <c r="F15" t="s">
        <v>2080</v>
      </c>
      <c r="G15" t="s">
        <v>1130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2172</v>
      </c>
      <c r="D16" t="s">
        <v>2182</v>
      </c>
      <c r="E16" t="s">
        <v>1133</v>
      </c>
      <c r="F16" t="s">
        <v>2080</v>
      </c>
      <c r="G16" t="s">
        <v>1132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2172</v>
      </c>
      <c r="D17" t="s">
        <v>2185</v>
      </c>
      <c r="E17" t="s">
        <v>1135</v>
      </c>
      <c r="F17" t="s">
        <v>2080</v>
      </c>
      <c r="G17" t="s">
        <v>1134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2172</v>
      </c>
      <c r="D18" t="s">
        <v>2189</v>
      </c>
      <c r="E18" t="s">
        <v>1137</v>
      </c>
      <c r="F18" t="s">
        <v>2080</v>
      </c>
      <c r="G18" t="s">
        <v>1136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2172</v>
      </c>
      <c r="D19" t="s">
        <v>2187</v>
      </c>
      <c r="E19" t="s">
        <v>1139</v>
      </c>
      <c r="F19" t="s">
        <v>2080</v>
      </c>
      <c r="G19" t="s">
        <v>1138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2172</v>
      </c>
      <c r="D20" t="s">
        <v>2178</v>
      </c>
      <c r="E20" t="s">
        <v>1141</v>
      </c>
      <c r="F20" t="s">
        <v>2080</v>
      </c>
      <c r="G20" t="s">
        <v>1140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2172</v>
      </c>
      <c r="D21" t="s">
        <v>2183</v>
      </c>
      <c r="E21" t="s">
        <v>1145</v>
      </c>
      <c r="F21" t="s">
        <v>2080</v>
      </c>
      <c r="G21" t="s">
        <v>1144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2172</v>
      </c>
      <c r="D22" t="s">
        <v>2192</v>
      </c>
      <c r="E22" t="s">
        <v>1149</v>
      </c>
      <c r="F22" t="s">
        <v>2080</v>
      </c>
      <c r="G22" t="s">
        <v>1148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2172</v>
      </c>
      <c r="D23" t="s">
        <v>2177</v>
      </c>
      <c r="E23" t="s">
        <v>1151</v>
      </c>
      <c r="F23" t="s">
        <v>2080</v>
      </c>
      <c r="G23" t="s">
        <v>1150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2172</v>
      </c>
      <c r="D24" t="s">
        <v>2210</v>
      </c>
      <c r="E24" t="s">
        <v>1164</v>
      </c>
      <c r="F24" t="s">
        <v>2080</v>
      </c>
      <c r="G24" t="s">
        <v>1163</v>
      </c>
    </row>
    <row r="25" spans="1:9" ht="15" customHeight="1">
      <c r="A25">
        <v>916</v>
      </c>
      <c r="B25" t="str">
        <f t="shared" si="0"/>
        <v>916 ARHEOLOŠKI MUZEJ ZADAR</v>
      </c>
      <c r="C25" t="s">
        <v>2172</v>
      </c>
      <c r="D25" t="s">
        <v>2200</v>
      </c>
      <c r="E25" t="s">
        <v>1166</v>
      </c>
      <c r="F25" t="s">
        <v>2080</v>
      </c>
      <c r="G25" t="s">
        <v>1165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2172</v>
      </c>
      <c r="D26" t="s">
        <v>2219</v>
      </c>
      <c r="E26" t="s">
        <v>1158</v>
      </c>
      <c r="F26" t="s">
        <v>2080</v>
      </c>
      <c r="G26" t="s">
        <v>1157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2172</v>
      </c>
      <c r="D27" t="s">
        <v>2212</v>
      </c>
      <c r="E27" t="s">
        <v>1167</v>
      </c>
      <c r="F27" t="s">
        <v>2080</v>
      </c>
      <c r="G27" t="s">
        <v>2211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2172</v>
      </c>
      <c r="D28" t="s">
        <v>2216</v>
      </c>
      <c r="E28" t="s">
        <v>1188</v>
      </c>
      <c r="F28" t="s">
        <v>2080</v>
      </c>
      <c r="G28" t="s">
        <v>2215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2172</v>
      </c>
      <c r="D29" t="s">
        <v>2220</v>
      </c>
      <c r="E29" t="s">
        <v>1174</v>
      </c>
      <c r="F29" t="s">
        <v>2080</v>
      </c>
      <c r="G29" t="s">
        <v>1173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2172</v>
      </c>
      <c r="D30" t="s">
        <v>2208</v>
      </c>
      <c r="E30" t="s">
        <v>1180</v>
      </c>
      <c r="F30" t="s">
        <v>2080</v>
      </c>
      <c r="G30" t="s">
        <v>2207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2172</v>
      </c>
      <c r="D31" t="s">
        <v>2223</v>
      </c>
      <c r="E31" t="s">
        <v>1183</v>
      </c>
      <c r="F31" t="s">
        <v>2080</v>
      </c>
      <c r="G31" t="s">
        <v>1182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2172</v>
      </c>
      <c r="D32" t="s">
        <v>2202</v>
      </c>
      <c r="E32" t="s">
        <v>1185</v>
      </c>
      <c r="F32" t="s">
        <v>2080</v>
      </c>
      <c r="G32" t="s">
        <v>2201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2172</v>
      </c>
      <c r="D33" t="s">
        <v>2222</v>
      </c>
      <c r="E33" t="s">
        <v>1184</v>
      </c>
      <c r="F33" t="s">
        <v>2080</v>
      </c>
      <c r="G33" t="s">
        <v>2221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2172</v>
      </c>
      <c r="D34" t="s">
        <v>2197</v>
      </c>
      <c r="E34" t="s">
        <v>1190</v>
      </c>
      <c r="F34" t="s">
        <v>2080</v>
      </c>
      <c r="G34" t="s">
        <v>1189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2172</v>
      </c>
      <c r="D35" t="s">
        <v>2199</v>
      </c>
      <c r="E35" t="s">
        <v>1192</v>
      </c>
      <c r="F35" t="s">
        <v>2080</v>
      </c>
      <c r="G35" t="s">
        <v>1191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2172</v>
      </c>
      <c r="D36" t="s">
        <v>2230</v>
      </c>
      <c r="E36" t="s">
        <v>1196</v>
      </c>
      <c r="F36" t="s">
        <v>2080</v>
      </c>
      <c r="G36" t="s">
        <v>2229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2078</v>
      </c>
      <c r="D37" t="s">
        <v>2099</v>
      </c>
      <c r="E37" t="s">
        <v>1206</v>
      </c>
      <c r="F37" t="s">
        <v>2080</v>
      </c>
      <c r="G37" t="s">
        <v>2098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2078</v>
      </c>
      <c r="D38" t="s">
        <v>2102</v>
      </c>
      <c r="E38" t="s">
        <v>1218</v>
      </c>
      <c r="F38" t="s">
        <v>2080</v>
      </c>
      <c r="G38" t="s">
        <v>1217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2078</v>
      </c>
      <c r="D39" t="s">
        <v>2107</v>
      </c>
      <c r="E39" t="s">
        <v>818</v>
      </c>
      <c r="F39" t="s">
        <v>2080</v>
      </c>
      <c r="G39" t="s">
        <v>2106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2290</v>
      </c>
      <c r="D40" t="s">
        <v>2367</v>
      </c>
      <c r="E40" t="s">
        <v>315</v>
      </c>
      <c r="F40" t="s">
        <v>2080</v>
      </c>
      <c r="G40" t="s">
        <v>2366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2290</v>
      </c>
      <c r="D41" t="s">
        <v>2305</v>
      </c>
      <c r="E41" t="s">
        <v>359</v>
      </c>
      <c r="F41" t="s">
        <v>2080</v>
      </c>
      <c r="G41" t="s">
        <v>357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2290</v>
      </c>
      <c r="D42" t="s">
        <v>2313</v>
      </c>
      <c r="E42" t="s">
        <v>320</v>
      </c>
      <c r="F42" t="s">
        <v>2080</v>
      </c>
      <c r="G42" t="s">
        <v>2312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2290</v>
      </c>
      <c r="D43" t="s">
        <v>2307</v>
      </c>
      <c r="E43" t="s">
        <v>366</v>
      </c>
      <c r="F43" t="s">
        <v>2080</v>
      </c>
      <c r="G43" t="s">
        <v>2306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2290</v>
      </c>
      <c r="D44" t="s">
        <v>2385</v>
      </c>
      <c r="E44" t="s">
        <v>325</v>
      </c>
      <c r="F44" t="s">
        <v>2080</v>
      </c>
      <c r="G44" t="s">
        <v>2384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2290</v>
      </c>
      <c r="D45" t="s">
        <v>2361</v>
      </c>
      <c r="E45" t="s">
        <v>327</v>
      </c>
      <c r="F45" t="s">
        <v>2080</v>
      </c>
      <c r="G45" t="s">
        <v>2360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2290</v>
      </c>
      <c r="D46" t="s">
        <v>2409</v>
      </c>
      <c r="E46" t="s">
        <v>340</v>
      </c>
      <c r="F46" t="s">
        <v>2080</v>
      </c>
      <c r="G46" t="s">
        <v>2408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2290</v>
      </c>
      <c r="D47" t="s">
        <v>2373</v>
      </c>
      <c r="E47" t="s">
        <v>356</v>
      </c>
      <c r="F47" t="s">
        <v>2080</v>
      </c>
      <c r="G47" t="s">
        <v>2912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2290</v>
      </c>
      <c r="D48" t="s">
        <v>2422</v>
      </c>
      <c r="E48" t="s">
        <v>334</v>
      </c>
      <c r="F48" t="s">
        <v>2080</v>
      </c>
      <c r="G48" t="s">
        <v>333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2290</v>
      </c>
      <c r="D49" t="s">
        <v>2359</v>
      </c>
      <c r="E49" t="s">
        <v>309</v>
      </c>
      <c r="F49" t="s">
        <v>2080</v>
      </c>
      <c r="G49" t="s">
        <v>2358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2290</v>
      </c>
      <c r="D50" t="s">
        <v>2325</v>
      </c>
      <c r="E50" t="s">
        <v>363</v>
      </c>
      <c r="F50" t="s">
        <v>2080</v>
      </c>
      <c r="G50" t="s">
        <v>2913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2290</v>
      </c>
      <c r="D51" t="s">
        <v>2353</v>
      </c>
      <c r="E51" t="s">
        <v>347</v>
      </c>
      <c r="F51" t="s">
        <v>2080</v>
      </c>
      <c r="G51" t="s">
        <v>2352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2290</v>
      </c>
      <c r="D52" t="s">
        <v>2390</v>
      </c>
      <c r="E52" t="s">
        <v>364</v>
      </c>
      <c r="F52" t="s">
        <v>2080</v>
      </c>
      <c r="G52" t="s">
        <v>2914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2290</v>
      </c>
      <c r="D53" t="s">
        <v>2317</v>
      </c>
      <c r="E53" t="s">
        <v>323</v>
      </c>
      <c r="F53" t="s">
        <v>2080</v>
      </c>
      <c r="G53" t="s">
        <v>321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2290</v>
      </c>
      <c r="D54" t="s">
        <v>2292</v>
      </c>
      <c r="E54" t="s">
        <v>355</v>
      </c>
      <c r="F54" t="s">
        <v>2080</v>
      </c>
      <c r="G54" t="s">
        <v>353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2290</v>
      </c>
      <c r="D55" t="s">
        <v>2291</v>
      </c>
      <c r="E55" t="s">
        <v>303</v>
      </c>
      <c r="F55" t="s">
        <v>2080</v>
      </c>
      <c r="G55" t="s">
        <v>2915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2290</v>
      </c>
      <c r="D56" t="s">
        <v>2377</v>
      </c>
      <c r="E56" t="s">
        <v>313</v>
      </c>
      <c r="F56" t="s">
        <v>2080</v>
      </c>
      <c r="G56" t="s">
        <v>312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2290</v>
      </c>
      <c r="D57" t="s">
        <v>2412</v>
      </c>
      <c r="E57" t="s">
        <v>368</v>
      </c>
      <c r="F57" t="s">
        <v>2080</v>
      </c>
      <c r="G57" t="s">
        <v>2916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2290</v>
      </c>
      <c r="D58" t="s">
        <v>2326</v>
      </c>
      <c r="E58" t="s">
        <v>332</v>
      </c>
      <c r="F58" t="s">
        <v>2080</v>
      </c>
      <c r="G58" t="s">
        <v>330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2290</v>
      </c>
      <c r="D59" t="s">
        <v>2319</v>
      </c>
      <c r="E59" t="s">
        <v>311</v>
      </c>
      <c r="F59" t="s">
        <v>2080</v>
      </c>
      <c r="G59" t="s">
        <v>2318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2290</v>
      </c>
      <c r="D60" t="s">
        <v>2404</v>
      </c>
      <c r="E60" t="s">
        <v>305</v>
      </c>
      <c r="F60" t="s">
        <v>2080</v>
      </c>
      <c r="G60" t="s">
        <v>2403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2290</v>
      </c>
      <c r="D61" t="s">
        <v>2400</v>
      </c>
      <c r="E61" t="s">
        <v>307</v>
      </c>
      <c r="F61" t="s">
        <v>2080</v>
      </c>
      <c r="G61" t="s">
        <v>2399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2290</v>
      </c>
      <c r="D62" t="s">
        <v>2387</v>
      </c>
      <c r="E62" t="s">
        <v>352</v>
      </c>
      <c r="F62" t="s">
        <v>2080</v>
      </c>
      <c r="G62" t="s">
        <v>351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2290</v>
      </c>
      <c r="D63" t="s">
        <v>2340</v>
      </c>
      <c r="E63" t="s">
        <v>345</v>
      </c>
      <c r="F63" t="s">
        <v>2080</v>
      </c>
      <c r="G63" t="s">
        <v>2339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2290</v>
      </c>
      <c r="D64" t="s">
        <v>2311</v>
      </c>
      <c r="E64" t="s">
        <v>329</v>
      </c>
      <c r="F64" t="s">
        <v>2080</v>
      </c>
      <c r="G64" t="s">
        <v>2310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2290</v>
      </c>
      <c r="D65" t="s">
        <v>2348</v>
      </c>
      <c r="E65" t="s">
        <v>370</v>
      </c>
      <c r="F65" t="s">
        <v>2080</v>
      </c>
      <c r="G65" t="s">
        <v>2347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2290</v>
      </c>
      <c r="D66" t="s">
        <v>2303</v>
      </c>
      <c r="E66" t="s">
        <v>361</v>
      </c>
      <c r="F66" t="s">
        <v>2080</v>
      </c>
      <c r="G66" t="s">
        <v>2302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2290</v>
      </c>
      <c r="D67" t="s">
        <v>2298</v>
      </c>
      <c r="E67" t="s">
        <v>372</v>
      </c>
      <c r="F67" t="s">
        <v>2080</v>
      </c>
      <c r="G67" t="s">
        <v>2297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2290</v>
      </c>
      <c r="D68" t="s">
        <v>2388</v>
      </c>
      <c r="E68" t="s">
        <v>350</v>
      </c>
      <c r="F68" t="s">
        <v>2080</v>
      </c>
      <c r="G68" t="s">
        <v>348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2290</v>
      </c>
      <c r="D69" t="s">
        <v>2324</v>
      </c>
      <c r="E69" t="s">
        <v>343</v>
      </c>
      <c r="F69" t="s">
        <v>2080</v>
      </c>
      <c r="G69" t="s">
        <v>341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2290</v>
      </c>
      <c r="D70" t="s">
        <v>2316</v>
      </c>
      <c r="E70" t="s">
        <v>338</v>
      </c>
      <c r="F70" t="s">
        <v>2080</v>
      </c>
      <c r="G70" t="s">
        <v>3038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2290</v>
      </c>
      <c r="D71" t="s">
        <v>2322</v>
      </c>
      <c r="E71" t="s">
        <v>2323</v>
      </c>
      <c r="F71" t="s">
        <v>2080</v>
      </c>
      <c r="G71" t="s">
        <v>2917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2290</v>
      </c>
      <c r="D72" t="s">
        <v>2423</v>
      </c>
      <c r="E72" t="s">
        <v>263</v>
      </c>
      <c r="F72" t="s">
        <v>2080</v>
      </c>
      <c r="G72" t="s">
        <v>261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2290</v>
      </c>
      <c r="D73" t="s">
        <v>2401</v>
      </c>
      <c r="E73" t="s">
        <v>250</v>
      </c>
      <c r="F73" t="s">
        <v>2080</v>
      </c>
      <c r="G73" t="s">
        <v>795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2290</v>
      </c>
      <c r="D74" t="s">
        <v>2309</v>
      </c>
      <c r="E74" t="s">
        <v>242</v>
      </c>
      <c r="F74" t="s">
        <v>2080</v>
      </c>
      <c r="G74" t="s">
        <v>2308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2290</v>
      </c>
      <c r="D75" t="s">
        <v>2335</v>
      </c>
      <c r="E75" t="s">
        <v>245</v>
      </c>
      <c r="F75" t="s">
        <v>2080</v>
      </c>
      <c r="G75" t="s">
        <v>2918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2290</v>
      </c>
      <c r="D76" t="s">
        <v>2321</v>
      </c>
      <c r="E76" t="s">
        <v>257</v>
      </c>
      <c r="F76" t="s">
        <v>2080</v>
      </c>
      <c r="G76" t="s">
        <v>2320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2290</v>
      </c>
      <c r="D77" t="s">
        <v>2333</v>
      </c>
      <c r="E77" t="s">
        <v>253</v>
      </c>
      <c r="F77" t="s">
        <v>2080</v>
      </c>
      <c r="G77" t="s">
        <v>251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2290</v>
      </c>
      <c r="D78" t="s">
        <v>2350</v>
      </c>
      <c r="E78" t="s">
        <v>205</v>
      </c>
      <c r="F78" t="s">
        <v>2080</v>
      </c>
      <c r="G78" t="s">
        <v>2349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2290</v>
      </c>
      <c r="D79" t="s">
        <v>2372</v>
      </c>
      <c r="E79" t="s">
        <v>209</v>
      </c>
      <c r="F79" t="s">
        <v>2080</v>
      </c>
      <c r="G79" t="s">
        <v>2371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2290</v>
      </c>
      <c r="D80" t="s">
        <v>2332</v>
      </c>
      <c r="E80" t="s">
        <v>212</v>
      </c>
      <c r="F80" t="s">
        <v>2080</v>
      </c>
      <c r="G80" t="s">
        <v>2331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2290</v>
      </c>
      <c r="D81" t="s">
        <v>2294</v>
      </c>
      <c r="E81" t="s">
        <v>198</v>
      </c>
      <c r="F81" t="s">
        <v>2080</v>
      </c>
      <c r="G81" t="s">
        <v>2293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2290</v>
      </c>
      <c r="D82" t="s">
        <v>2337</v>
      </c>
      <c r="E82" t="s">
        <v>211</v>
      </c>
      <c r="F82" t="s">
        <v>2080</v>
      </c>
      <c r="G82" t="s">
        <v>2336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2290</v>
      </c>
      <c r="D83" t="s">
        <v>2406</v>
      </c>
      <c r="E83" t="s">
        <v>200</v>
      </c>
      <c r="F83" t="s">
        <v>2080</v>
      </c>
      <c r="G83" t="s">
        <v>2405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2290</v>
      </c>
      <c r="D84" t="s">
        <v>2330</v>
      </c>
      <c r="E84" t="s">
        <v>202</v>
      </c>
      <c r="F84" t="s">
        <v>2080</v>
      </c>
      <c r="G84" t="s">
        <v>2329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2290</v>
      </c>
      <c r="D85" t="s">
        <v>2381</v>
      </c>
      <c r="E85" t="s">
        <v>276</v>
      </c>
      <c r="F85" t="s">
        <v>2080</v>
      </c>
      <c r="G85" t="s">
        <v>2380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2290</v>
      </c>
      <c r="D86" t="s">
        <v>2315</v>
      </c>
      <c r="E86" t="s">
        <v>281</v>
      </c>
      <c r="F86" t="s">
        <v>2080</v>
      </c>
      <c r="G86" t="s">
        <v>279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2290</v>
      </c>
      <c r="D87" t="s">
        <v>2402</v>
      </c>
      <c r="E87" t="s">
        <v>283</v>
      </c>
      <c r="F87" t="s">
        <v>2080</v>
      </c>
      <c r="G87" t="s">
        <v>282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2290</v>
      </c>
      <c r="D88" t="s">
        <v>2398</v>
      </c>
      <c r="E88" t="s">
        <v>274</v>
      </c>
      <c r="F88" t="s">
        <v>2080</v>
      </c>
      <c r="G88" t="s">
        <v>272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2290</v>
      </c>
      <c r="D89" t="s">
        <v>2342</v>
      </c>
      <c r="E89" t="s">
        <v>293</v>
      </c>
      <c r="F89" t="s">
        <v>2080</v>
      </c>
      <c r="G89" t="s">
        <v>2341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2290</v>
      </c>
      <c r="D90" t="s">
        <v>2414</v>
      </c>
      <c r="E90" t="s">
        <v>294</v>
      </c>
      <c r="F90" t="s">
        <v>2080</v>
      </c>
      <c r="G90" t="s">
        <v>2413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2290</v>
      </c>
      <c r="D91" t="s">
        <v>2389</v>
      </c>
      <c r="E91" t="s">
        <v>301</v>
      </c>
      <c r="F91" t="s">
        <v>2080</v>
      </c>
      <c r="G91" t="s">
        <v>300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2290</v>
      </c>
      <c r="D92" t="s">
        <v>2395</v>
      </c>
      <c r="E92" t="s">
        <v>238</v>
      </c>
      <c r="F92" t="s">
        <v>2080</v>
      </c>
      <c r="G92" t="s">
        <v>235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2290</v>
      </c>
      <c r="D93" t="s">
        <v>2357</v>
      </c>
      <c r="E93" t="s">
        <v>196</v>
      </c>
      <c r="F93" t="s">
        <v>2080</v>
      </c>
      <c r="G93" t="s">
        <v>2356</v>
      </c>
    </row>
    <row r="94" spans="1:9" ht="15" customHeight="1">
      <c r="A94">
        <v>2469</v>
      </c>
      <c r="B94" t="str">
        <f t="shared" si="1"/>
        <v>2469 SVEUČILIŠTE U SPLITU</v>
      </c>
      <c r="C94" t="s">
        <v>2290</v>
      </c>
      <c r="D94" t="s">
        <v>2386</v>
      </c>
      <c r="E94" t="s">
        <v>271</v>
      </c>
      <c r="F94" t="s">
        <v>2080</v>
      </c>
      <c r="G94" t="s">
        <v>269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2290</v>
      </c>
      <c r="D95" t="s">
        <v>2421</v>
      </c>
      <c r="E95" t="s">
        <v>260</v>
      </c>
      <c r="F95" t="s">
        <v>2080</v>
      </c>
      <c r="G95" t="s">
        <v>258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2290</v>
      </c>
      <c r="D96" t="s">
        <v>2364</v>
      </c>
      <c r="E96" t="s">
        <v>204</v>
      </c>
      <c r="F96" t="s">
        <v>2080</v>
      </c>
      <c r="G96" t="s">
        <v>2363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2290</v>
      </c>
      <c r="D97" t="s">
        <v>2382</v>
      </c>
      <c r="E97" t="s">
        <v>297</v>
      </c>
      <c r="F97" t="s">
        <v>2080</v>
      </c>
      <c r="G97" t="s">
        <v>295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2290</v>
      </c>
      <c r="D98" t="s">
        <v>2067</v>
      </c>
      <c r="E98" t="s">
        <v>2068</v>
      </c>
      <c r="F98" t="s">
        <v>2080</v>
      </c>
      <c r="G98" t="s">
        <v>2066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2290</v>
      </c>
      <c r="D99" t="s">
        <v>2427</v>
      </c>
      <c r="E99" t="s">
        <v>460</v>
      </c>
      <c r="F99" t="s">
        <v>2080</v>
      </c>
      <c r="G99" t="s">
        <v>459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2290</v>
      </c>
      <c r="D100" t="s">
        <v>2435</v>
      </c>
      <c r="E100" t="s">
        <v>415</v>
      </c>
      <c r="F100" t="s">
        <v>2080</v>
      </c>
      <c r="G100" t="s">
        <v>1305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2290</v>
      </c>
      <c r="D101" t="s">
        <v>2428</v>
      </c>
      <c r="E101" t="s">
        <v>418</v>
      </c>
      <c r="F101" t="s">
        <v>2080</v>
      </c>
      <c r="G101" t="s">
        <v>416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2290</v>
      </c>
      <c r="D102" t="s">
        <v>2430</v>
      </c>
      <c r="E102" t="s">
        <v>467</v>
      </c>
      <c r="F102" t="s">
        <v>2080</v>
      </c>
      <c r="G102" t="s">
        <v>465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2290</v>
      </c>
      <c r="D103" t="s">
        <v>2440</v>
      </c>
      <c r="E103" t="s">
        <v>453</v>
      </c>
      <c r="F103" t="s">
        <v>2080</v>
      </c>
      <c r="G103" t="s">
        <v>451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2290</v>
      </c>
      <c r="D104" t="s">
        <v>2450</v>
      </c>
      <c r="E104" t="s">
        <v>477</v>
      </c>
      <c r="F104" t="s">
        <v>2080</v>
      </c>
      <c r="G104" t="s">
        <v>474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2290</v>
      </c>
      <c r="D105" t="s">
        <v>2436</v>
      </c>
      <c r="E105" t="s">
        <v>439</v>
      </c>
      <c r="F105" t="s">
        <v>2080</v>
      </c>
      <c r="G105" t="s">
        <v>438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2232</v>
      </c>
      <c r="D106" t="s">
        <v>2236</v>
      </c>
      <c r="E106" t="s">
        <v>420</v>
      </c>
      <c r="F106" t="s">
        <v>2080</v>
      </c>
      <c r="G106" t="s">
        <v>419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2290</v>
      </c>
      <c r="D107" t="s">
        <v>2445</v>
      </c>
      <c r="E107" t="s">
        <v>816</v>
      </c>
      <c r="F107" t="s">
        <v>2080</v>
      </c>
      <c r="G107" t="s">
        <v>814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2290</v>
      </c>
      <c r="D108" t="s">
        <v>2444</v>
      </c>
      <c r="E108" t="s">
        <v>458</v>
      </c>
      <c r="F108" t="s">
        <v>2080</v>
      </c>
      <c r="G108" t="s">
        <v>3039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2290</v>
      </c>
      <c r="D109" t="s">
        <v>2441</v>
      </c>
      <c r="E109" t="s">
        <v>447</v>
      </c>
      <c r="F109" t="s">
        <v>2080</v>
      </c>
      <c r="G109" t="s">
        <v>445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2290</v>
      </c>
      <c r="D110" t="s">
        <v>2432</v>
      </c>
      <c r="E110" t="s">
        <v>425</v>
      </c>
      <c r="F110" t="s">
        <v>2080</v>
      </c>
      <c r="G110" t="s">
        <v>423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2290</v>
      </c>
      <c r="D111" t="s">
        <v>2449</v>
      </c>
      <c r="E111" t="s">
        <v>432</v>
      </c>
      <c r="F111" t="s">
        <v>2080</v>
      </c>
      <c r="G111" t="s">
        <v>1306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2290</v>
      </c>
      <c r="D112" t="s">
        <v>2426</v>
      </c>
      <c r="E112" t="s">
        <v>470</v>
      </c>
      <c r="F112" t="s">
        <v>2080</v>
      </c>
      <c r="G112" t="s">
        <v>468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2290</v>
      </c>
      <c r="D113" t="s">
        <v>2431</v>
      </c>
      <c r="E113" t="s">
        <v>464</v>
      </c>
      <c r="F113" t="s">
        <v>2080</v>
      </c>
      <c r="G113" t="s">
        <v>461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2290</v>
      </c>
      <c r="D114" t="s">
        <v>2437</v>
      </c>
      <c r="E114" t="s">
        <v>435</v>
      </c>
      <c r="F114" t="s">
        <v>2080</v>
      </c>
      <c r="G114" t="s">
        <v>433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2290</v>
      </c>
      <c r="D115" t="s">
        <v>2442</v>
      </c>
      <c r="E115" t="s">
        <v>437</v>
      </c>
      <c r="F115" t="s">
        <v>2080</v>
      </c>
      <c r="G115" t="s">
        <v>436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2290</v>
      </c>
      <c r="D116" t="s">
        <v>2439</v>
      </c>
      <c r="E116" t="s">
        <v>422</v>
      </c>
      <c r="F116" t="s">
        <v>2080</v>
      </c>
      <c r="G116" t="s">
        <v>2438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2290</v>
      </c>
      <c r="D117" t="s">
        <v>2425</v>
      </c>
      <c r="E117" t="s">
        <v>428</v>
      </c>
      <c r="F117" t="s">
        <v>2080</v>
      </c>
      <c r="G117" t="s">
        <v>426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2290</v>
      </c>
      <c r="D118" t="s">
        <v>2429</v>
      </c>
      <c r="E118" t="s">
        <v>430</v>
      </c>
      <c r="F118" t="s">
        <v>2080</v>
      </c>
      <c r="G118" t="s">
        <v>429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2674</v>
      </c>
      <c r="D119" t="s">
        <v>2700</v>
      </c>
      <c r="E119" t="s">
        <v>1513</v>
      </c>
      <c r="F119" t="s">
        <v>2080</v>
      </c>
      <c r="G119" t="s">
        <v>1512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2674</v>
      </c>
      <c r="D120" t="s">
        <v>2687</v>
      </c>
      <c r="E120" t="s">
        <v>1485</v>
      </c>
      <c r="F120" t="s">
        <v>2080</v>
      </c>
      <c r="G120" t="s">
        <v>1484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2674</v>
      </c>
      <c r="D121" t="s">
        <v>2693</v>
      </c>
      <c r="E121" t="s">
        <v>1476</v>
      </c>
      <c r="F121" t="s">
        <v>2080</v>
      </c>
      <c r="G121" t="s">
        <v>1475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2674</v>
      </c>
      <c r="D122" t="s">
        <v>2689</v>
      </c>
      <c r="E122" t="s">
        <v>1478</v>
      </c>
      <c r="F122" t="s">
        <v>2080</v>
      </c>
      <c r="G122" t="s">
        <v>1477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2674</v>
      </c>
      <c r="D123" t="s">
        <v>2685</v>
      </c>
      <c r="E123" t="s">
        <v>1481</v>
      </c>
      <c r="F123" t="s">
        <v>2080</v>
      </c>
      <c r="G123" t="s">
        <v>2684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2674</v>
      </c>
      <c r="D124" t="s">
        <v>2682</v>
      </c>
      <c r="E124" t="s">
        <v>1483</v>
      </c>
      <c r="F124" t="s">
        <v>2080</v>
      </c>
      <c r="G124" t="s">
        <v>1482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2674</v>
      </c>
      <c r="D125" t="s">
        <v>2702</v>
      </c>
      <c r="E125" t="s">
        <v>1488</v>
      </c>
      <c r="F125" t="s">
        <v>2080</v>
      </c>
      <c r="G125" t="s">
        <v>2701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2674</v>
      </c>
      <c r="D126" t="s">
        <v>2691</v>
      </c>
      <c r="E126" t="s">
        <v>1489</v>
      </c>
      <c r="F126" t="s">
        <v>2080</v>
      </c>
      <c r="G126" t="s">
        <v>2690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2674</v>
      </c>
      <c r="D127" t="s">
        <v>2692</v>
      </c>
      <c r="E127" t="s">
        <v>1491</v>
      </c>
      <c r="F127" t="s">
        <v>2080</v>
      </c>
      <c r="G127" t="s">
        <v>1490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2674</v>
      </c>
      <c r="D128" t="s">
        <v>2699</v>
      </c>
      <c r="E128" t="s">
        <v>1493</v>
      </c>
      <c r="F128" t="s">
        <v>2080</v>
      </c>
      <c r="G128" t="s">
        <v>1492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2674</v>
      </c>
      <c r="D129" t="s">
        <v>2688</v>
      </c>
      <c r="E129" t="s">
        <v>1495</v>
      </c>
      <c r="F129" t="s">
        <v>2080</v>
      </c>
      <c r="G129" t="s">
        <v>1494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2674</v>
      </c>
      <c r="D130" t="s">
        <v>2681</v>
      </c>
      <c r="E130" t="s">
        <v>1498</v>
      </c>
      <c r="F130" t="s">
        <v>2080</v>
      </c>
      <c r="G130" t="s">
        <v>2680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2674</v>
      </c>
      <c r="D131" t="s">
        <v>2696</v>
      </c>
      <c r="E131" t="s">
        <v>1500</v>
      </c>
      <c r="F131" t="s">
        <v>2080</v>
      </c>
      <c r="G131" t="s">
        <v>1499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2674</v>
      </c>
      <c r="D132" t="s">
        <v>2686</v>
      </c>
      <c r="E132" t="s">
        <v>1502</v>
      </c>
      <c r="F132" t="s">
        <v>2080</v>
      </c>
      <c r="G132" t="s">
        <v>1501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2674</v>
      </c>
      <c r="D133" t="s">
        <v>2683</v>
      </c>
      <c r="E133" t="s">
        <v>1504</v>
      </c>
      <c r="F133" t="s">
        <v>2080</v>
      </c>
      <c r="G133" t="s">
        <v>1503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2674</v>
      </c>
      <c r="D134" t="s">
        <v>2676</v>
      </c>
      <c r="E134" t="s">
        <v>1506</v>
      </c>
      <c r="F134" t="s">
        <v>2080</v>
      </c>
      <c r="G134" t="s">
        <v>1505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2674</v>
      </c>
      <c r="D135" t="s">
        <v>2677</v>
      </c>
      <c r="E135" t="s">
        <v>1508</v>
      </c>
      <c r="F135" t="s">
        <v>2080</v>
      </c>
      <c r="G135" t="s">
        <v>1507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2674</v>
      </c>
      <c r="D136" t="s">
        <v>2678</v>
      </c>
      <c r="E136" t="s">
        <v>1510</v>
      </c>
      <c r="F136" t="s">
        <v>2080</v>
      </c>
      <c r="G136" t="s">
        <v>1509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2674</v>
      </c>
      <c r="D137" t="s">
        <v>2695</v>
      </c>
      <c r="E137" t="s">
        <v>1511</v>
      </c>
      <c r="F137" t="s">
        <v>2080</v>
      </c>
      <c r="G137" t="s">
        <v>2694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2674</v>
      </c>
      <c r="D138" t="s">
        <v>2707</v>
      </c>
      <c r="E138" t="s">
        <v>1515</v>
      </c>
      <c r="F138" t="s">
        <v>2080</v>
      </c>
      <c r="G138" t="s">
        <v>1514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2674</v>
      </c>
      <c r="D139" t="s">
        <v>2714</v>
      </c>
      <c r="E139" t="s">
        <v>1529</v>
      </c>
      <c r="F139" t="s">
        <v>2080</v>
      </c>
      <c r="G139" t="s">
        <v>1528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2674</v>
      </c>
      <c r="D140" t="s">
        <v>2718</v>
      </c>
      <c r="E140" t="s">
        <v>1534</v>
      </c>
      <c r="F140" t="s">
        <v>2080</v>
      </c>
      <c r="G140" t="s">
        <v>2717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2674</v>
      </c>
      <c r="D141" t="s">
        <v>2725</v>
      </c>
      <c r="E141" t="s">
        <v>1540</v>
      </c>
      <c r="F141" t="s">
        <v>2080</v>
      </c>
      <c r="G141" t="s">
        <v>1539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2674</v>
      </c>
      <c r="D142" t="s">
        <v>2726</v>
      </c>
      <c r="E142" t="s">
        <v>1542</v>
      </c>
      <c r="F142" t="s">
        <v>2080</v>
      </c>
      <c r="G142" t="s">
        <v>1541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2674</v>
      </c>
      <c r="D143" t="s">
        <v>2727</v>
      </c>
      <c r="E143" t="s">
        <v>1544</v>
      </c>
      <c r="F143" t="s">
        <v>2080</v>
      </c>
      <c r="G143" t="s">
        <v>1543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2674</v>
      </c>
      <c r="D144" t="s">
        <v>2728</v>
      </c>
      <c r="E144" t="s">
        <v>1546</v>
      </c>
      <c r="F144" t="s">
        <v>2080</v>
      </c>
      <c r="G144" t="s">
        <v>1545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2674</v>
      </c>
      <c r="D145" t="s">
        <v>2729</v>
      </c>
      <c r="E145" t="s">
        <v>1548</v>
      </c>
      <c r="F145" t="s">
        <v>2080</v>
      </c>
      <c r="G145" t="s">
        <v>1547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2674</v>
      </c>
      <c r="D146" t="s">
        <v>2730</v>
      </c>
      <c r="E146" t="s">
        <v>1550</v>
      </c>
      <c r="F146" t="s">
        <v>2080</v>
      </c>
      <c r="G146" t="s">
        <v>1549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2674</v>
      </c>
      <c r="D147" t="s">
        <v>2732</v>
      </c>
      <c r="E147" t="s">
        <v>1554</v>
      </c>
      <c r="F147" t="s">
        <v>2080</v>
      </c>
      <c r="G147" t="s">
        <v>1553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2674</v>
      </c>
      <c r="D148" t="s">
        <v>2734</v>
      </c>
      <c r="E148" t="s">
        <v>1558</v>
      </c>
      <c r="F148" t="s">
        <v>2080</v>
      </c>
      <c r="G148" t="s">
        <v>1557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2674</v>
      </c>
      <c r="D149" t="s">
        <v>2721</v>
      </c>
      <c r="E149" t="s">
        <v>1564</v>
      </c>
      <c r="F149" t="s">
        <v>2080</v>
      </c>
      <c r="G149" t="s">
        <v>1563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2674</v>
      </c>
      <c r="D150" t="s">
        <v>2723</v>
      </c>
      <c r="E150" t="s">
        <v>1565</v>
      </c>
      <c r="F150" t="s">
        <v>2080</v>
      </c>
      <c r="G150" t="s">
        <v>2722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2674</v>
      </c>
      <c r="D151" t="s">
        <v>2737</v>
      </c>
      <c r="E151" t="s">
        <v>1567</v>
      </c>
      <c r="F151" t="s">
        <v>2080</v>
      </c>
      <c r="G151" t="s">
        <v>1566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2674</v>
      </c>
      <c r="D152" t="s">
        <v>2738</v>
      </c>
      <c r="E152" t="s">
        <v>1572</v>
      </c>
      <c r="F152" t="s">
        <v>2080</v>
      </c>
      <c r="G152" t="s">
        <v>1571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2674</v>
      </c>
      <c r="D153" t="s">
        <v>2740</v>
      </c>
      <c r="E153" t="s">
        <v>1576</v>
      </c>
      <c r="F153" t="s">
        <v>2080</v>
      </c>
      <c r="G153" t="s">
        <v>1575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2674</v>
      </c>
      <c r="D154" t="s">
        <v>2741</v>
      </c>
      <c r="E154" t="s">
        <v>1578</v>
      </c>
      <c r="F154" t="s">
        <v>2080</v>
      </c>
      <c r="G154" t="s">
        <v>1577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2674</v>
      </c>
      <c r="D155" t="s">
        <v>2742</v>
      </c>
      <c r="E155" t="s">
        <v>1580</v>
      </c>
      <c r="F155" t="s">
        <v>2080</v>
      </c>
      <c r="G155" t="s">
        <v>1579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2674</v>
      </c>
      <c r="D156" t="s">
        <v>2708</v>
      </c>
      <c r="E156" t="s">
        <v>1517</v>
      </c>
      <c r="F156" t="s">
        <v>2080</v>
      </c>
      <c r="G156" t="s">
        <v>1516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2674</v>
      </c>
      <c r="D157" t="s">
        <v>2751</v>
      </c>
      <c r="E157" t="s">
        <v>1588</v>
      </c>
      <c r="F157" t="s">
        <v>2080</v>
      </c>
      <c r="G157" t="s">
        <v>1587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2674</v>
      </c>
      <c r="D158" t="s">
        <v>2755</v>
      </c>
      <c r="E158" t="s">
        <v>1590</v>
      </c>
      <c r="F158" t="s">
        <v>2080</v>
      </c>
      <c r="G158" t="s">
        <v>1589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2674</v>
      </c>
      <c r="D159" t="s">
        <v>2749</v>
      </c>
      <c r="E159" t="s">
        <v>1592</v>
      </c>
      <c r="F159" t="s">
        <v>2080</v>
      </c>
      <c r="G159" t="s">
        <v>1591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2674</v>
      </c>
      <c r="D160" t="s">
        <v>2756</v>
      </c>
      <c r="E160" t="s">
        <v>1594</v>
      </c>
      <c r="F160" t="s">
        <v>2080</v>
      </c>
      <c r="G160" t="s">
        <v>1593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2674</v>
      </c>
      <c r="D161" t="s">
        <v>2753</v>
      </c>
      <c r="E161" t="s">
        <v>1596</v>
      </c>
      <c r="F161" t="s">
        <v>2080</v>
      </c>
      <c r="G161" t="s">
        <v>1595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2674</v>
      </c>
      <c r="D162" t="s">
        <v>2746</v>
      </c>
      <c r="E162" t="s">
        <v>1598</v>
      </c>
      <c r="F162" t="s">
        <v>2080</v>
      </c>
      <c r="G162" t="s">
        <v>1597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2674</v>
      </c>
      <c r="D163" t="s">
        <v>2744</v>
      </c>
      <c r="E163" t="s">
        <v>1602</v>
      </c>
      <c r="F163" t="s">
        <v>2080</v>
      </c>
      <c r="G163" t="s">
        <v>1601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2674</v>
      </c>
      <c r="D164" t="s">
        <v>2750</v>
      </c>
      <c r="E164" t="s">
        <v>1604</v>
      </c>
      <c r="F164" t="s">
        <v>2080</v>
      </c>
      <c r="G164" t="s">
        <v>1603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2674</v>
      </c>
      <c r="D165" t="s">
        <v>2752</v>
      </c>
      <c r="E165" t="s">
        <v>1606</v>
      </c>
      <c r="F165" t="s">
        <v>2080</v>
      </c>
      <c r="G165" t="s">
        <v>1605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2674</v>
      </c>
      <c r="D166" t="s">
        <v>2747</v>
      </c>
      <c r="E166" t="s">
        <v>1612</v>
      </c>
      <c r="F166" t="s">
        <v>2080</v>
      </c>
      <c r="G166" t="s">
        <v>1611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2674</v>
      </c>
      <c r="D167" t="s">
        <v>2754</v>
      </c>
      <c r="E167" t="s">
        <v>1614</v>
      </c>
      <c r="F167" t="s">
        <v>2080</v>
      </c>
      <c r="G167" t="s">
        <v>1613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2674</v>
      </c>
      <c r="D168" t="s">
        <v>2765</v>
      </c>
      <c r="E168" t="s">
        <v>1626</v>
      </c>
      <c r="F168" t="s">
        <v>2080</v>
      </c>
      <c r="G168" t="s">
        <v>1625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2674</v>
      </c>
      <c r="D169" t="s">
        <v>2766</v>
      </c>
      <c r="E169" t="s">
        <v>1631</v>
      </c>
      <c r="F169" t="s">
        <v>2080</v>
      </c>
      <c r="G169" t="s">
        <v>1630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2674</v>
      </c>
      <c r="D170" t="s">
        <v>2767</v>
      </c>
      <c r="E170" t="s">
        <v>1633</v>
      </c>
      <c r="F170" t="s">
        <v>2080</v>
      </c>
      <c r="G170" t="s">
        <v>1632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2674</v>
      </c>
      <c r="D171" t="s">
        <v>2768</v>
      </c>
      <c r="E171" t="s">
        <v>1638</v>
      </c>
      <c r="F171" t="s">
        <v>2080</v>
      </c>
      <c r="G171" t="s">
        <v>1637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2674</v>
      </c>
      <c r="D172" t="s">
        <v>2770</v>
      </c>
      <c r="E172" t="s">
        <v>1642</v>
      </c>
      <c r="F172" t="s">
        <v>2080</v>
      </c>
      <c r="G172" t="s">
        <v>1641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2674</v>
      </c>
      <c r="D173" t="s">
        <v>2771</v>
      </c>
      <c r="E173" t="s">
        <v>1655</v>
      </c>
      <c r="F173" t="s">
        <v>2080</v>
      </c>
      <c r="G173" t="s">
        <v>1654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2674</v>
      </c>
      <c r="D174" t="s">
        <v>2773</v>
      </c>
      <c r="E174" t="s">
        <v>1659</v>
      </c>
      <c r="F174" t="s">
        <v>2080</v>
      </c>
      <c r="G174" t="s">
        <v>2772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2674</v>
      </c>
      <c r="D175" t="s">
        <v>2774</v>
      </c>
      <c r="E175" t="s">
        <v>1661</v>
      </c>
      <c r="F175" t="s">
        <v>2080</v>
      </c>
      <c r="G175" t="s">
        <v>1660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2674</v>
      </c>
      <c r="D176" t="s">
        <v>2775</v>
      </c>
      <c r="E176" t="s">
        <v>1663</v>
      </c>
      <c r="F176" t="s">
        <v>2080</v>
      </c>
      <c r="G176" t="s">
        <v>1662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2674</v>
      </c>
      <c r="D177" t="s">
        <v>2776</v>
      </c>
      <c r="E177" t="s">
        <v>1668</v>
      </c>
      <c r="F177" t="s">
        <v>2080</v>
      </c>
      <c r="G177" t="s">
        <v>1667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2674</v>
      </c>
      <c r="D178" t="s">
        <v>2777</v>
      </c>
      <c r="E178" t="s">
        <v>1670</v>
      </c>
      <c r="F178" t="s">
        <v>2080</v>
      </c>
      <c r="G178" t="s">
        <v>1669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2674</v>
      </c>
      <c r="D179" t="s">
        <v>2779</v>
      </c>
      <c r="E179" t="s">
        <v>1674</v>
      </c>
      <c r="F179" t="s">
        <v>2080</v>
      </c>
      <c r="G179" t="s">
        <v>1673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2674</v>
      </c>
      <c r="D180" t="s">
        <v>2780</v>
      </c>
      <c r="E180" t="s">
        <v>1676</v>
      </c>
      <c r="F180" t="s">
        <v>2080</v>
      </c>
      <c r="G180" t="s">
        <v>1675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2674</v>
      </c>
      <c r="D181" t="s">
        <v>2781</v>
      </c>
      <c r="E181" t="s">
        <v>1678</v>
      </c>
      <c r="F181" t="s">
        <v>2080</v>
      </c>
      <c r="G181" t="s">
        <v>1677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2674</v>
      </c>
      <c r="D182" t="s">
        <v>2782</v>
      </c>
      <c r="E182" t="s">
        <v>1683</v>
      </c>
      <c r="F182" t="s">
        <v>2080</v>
      </c>
      <c r="G182" t="s">
        <v>1682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2674</v>
      </c>
      <c r="D183" t="s">
        <v>2783</v>
      </c>
      <c r="E183" t="s">
        <v>1685</v>
      </c>
      <c r="F183" t="s">
        <v>2080</v>
      </c>
      <c r="G183" t="s">
        <v>1684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2674</v>
      </c>
      <c r="D184" t="s">
        <v>2784</v>
      </c>
      <c r="E184" t="s">
        <v>1687</v>
      </c>
      <c r="F184" t="s">
        <v>2080</v>
      </c>
      <c r="G184" t="s">
        <v>1686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2674</v>
      </c>
      <c r="D185" t="s">
        <v>2785</v>
      </c>
      <c r="E185" t="s">
        <v>1689</v>
      </c>
      <c r="F185" t="s">
        <v>2080</v>
      </c>
      <c r="G185" t="s">
        <v>1688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2674</v>
      </c>
      <c r="D186" t="s">
        <v>2798</v>
      </c>
      <c r="E186" t="s">
        <v>1691</v>
      </c>
      <c r="F186" t="s">
        <v>2080</v>
      </c>
      <c r="G186" t="s">
        <v>1690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2674</v>
      </c>
      <c r="D187" t="s">
        <v>2802</v>
      </c>
      <c r="E187" t="s">
        <v>1693</v>
      </c>
      <c r="F187" t="s">
        <v>2080</v>
      </c>
      <c r="G187" t="s">
        <v>1692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2674</v>
      </c>
      <c r="D188" t="s">
        <v>2801</v>
      </c>
      <c r="E188" t="s">
        <v>1695</v>
      </c>
      <c r="F188" t="s">
        <v>2080</v>
      </c>
      <c r="G188" t="s">
        <v>1694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2674</v>
      </c>
      <c r="D189" t="s">
        <v>2796</v>
      </c>
      <c r="E189" t="s">
        <v>1697</v>
      </c>
      <c r="F189" t="s">
        <v>2080</v>
      </c>
      <c r="G189" t="s">
        <v>1696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2674</v>
      </c>
      <c r="D190" t="s">
        <v>2787</v>
      </c>
      <c r="E190" t="s">
        <v>1701</v>
      </c>
      <c r="F190" t="s">
        <v>2080</v>
      </c>
      <c r="G190" t="s">
        <v>1700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2674</v>
      </c>
      <c r="D191" t="s">
        <v>2807</v>
      </c>
      <c r="E191" t="s">
        <v>1708</v>
      </c>
      <c r="F191" t="s">
        <v>2080</v>
      </c>
      <c r="G191" t="s">
        <v>1707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2674</v>
      </c>
      <c r="D192" t="s">
        <v>2797</v>
      </c>
      <c r="E192" t="s">
        <v>1713</v>
      </c>
      <c r="F192" t="s">
        <v>2080</v>
      </c>
      <c r="G192" t="s">
        <v>1712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2674</v>
      </c>
      <c r="D193" t="s">
        <v>2794</v>
      </c>
      <c r="E193" t="s">
        <v>1715</v>
      </c>
      <c r="F193" t="s">
        <v>2080</v>
      </c>
      <c r="G193" t="s">
        <v>1714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2674</v>
      </c>
      <c r="D194" t="s">
        <v>2793</v>
      </c>
      <c r="E194" t="s">
        <v>1717</v>
      </c>
      <c r="F194" t="s">
        <v>2080</v>
      </c>
      <c r="G194" t="s">
        <v>1716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2674</v>
      </c>
      <c r="D195" t="s">
        <v>2788</v>
      </c>
      <c r="E195" t="s">
        <v>1719</v>
      </c>
      <c r="F195" t="s">
        <v>2080</v>
      </c>
      <c r="G195" t="s">
        <v>1718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2674</v>
      </c>
      <c r="D196" t="s">
        <v>2799</v>
      </c>
      <c r="E196" t="s">
        <v>1721</v>
      </c>
      <c r="F196" t="s">
        <v>2080</v>
      </c>
      <c r="G196" t="s">
        <v>1720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2674</v>
      </c>
      <c r="D197" t="s">
        <v>2805</v>
      </c>
      <c r="E197" t="s">
        <v>1723</v>
      </c>
      <c r="F197" t="s">
        <v>2080</v>
      </c>
      <c r="G197" t="s">
        <v>1722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2674</v>
      </c>
      <c r="D198" t="s">
        <v>2791</v>
      </c>
      <c r="E198" t="s">
        <v>1725</v>
      </c>
      <c r="F198" t="s">
        <v>2080</v>
      </c>
      <c r="G198" t="s">
        <v>1724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2674</v>
      </c>
      <c r="D199" t="s">
        <v>2800</v>
      </c>
      <c r="E199" t="s">
        <v>1727</v>
      </c>
      <c r="F199" t="s">
        <v>2080</v>
      </c>
      <c r="G199" t="s">
        <v>1726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2674</v>
      </c>
      <c r="D200" t="s">
        <v>2795</v>
      </c>
      <c r="E200" t="s">
        <v>1729</v>
      </c>
      <c r="F200" t="s">
        <v>2080</v>
      </c>
      <c r="G200" t="s">
        <v>1728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2674</v>
      </c>
      <c r="D201" t="s">
        <v>2786</v>
      </c>
      <c r="E201" t="s">
        <v>1734</v>
      </c>
      <c r="F201" t="s">
        <v>2080</v>
      </c>
      <c r="G201" t="s">
        <v>1733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2674</v>
      </c>
      <c r="D202" t="s">
        <v>2803</v>
      </c>
      <c r="E202" t="s">
        <v>1736</v>
      </c>
      <c r="F202" t="s">
        <v>2080</v>
      </c>
      <c r="G202" t="s">
        <v>1735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2674</v>
      </c>
      <c r="D203" t="s">
        <v>2789</v>
      </c>
      <c r="E203" t="s">
        <v>1738</v>
      </c>
      <c r="F203" t="s">
        <v>2080</v>
      </c>
      <c r="G203" t="s">
        <v>1737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2674</v>
      </c>
      <c r="D204" t="s">
        <v>2792</v>
      </c>
      <c r="E204" t="s">
        <v>1740</v>
      </c>
      <c r="F204" t="s">
        <v>2080</v>
      </c>
      <c r="G204" t="s">
        <v>1739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2674</v>
      </c>
      <c r="D205" t="s">
        <v>2806</v>
      </c>
      <c r="E205" t="s">
        <v>1742</v>
      </c>
      <c r="F205" t="s">
        <v>2080</v>
      </c>
      <c r="G205" t="s">
        <v>1741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2078</v>
      </c>
      <c r="D206" t="s">
        <v>2084</v>
      </c>
      <c r="E206" t="s">
        <v>1065</v>
      </c>
      <c r="F206" t="s">
        <v>2080</v>
      </c>
      <c r="G206" t="s">
        <v>2083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2078</v>
      </c>
      <c r="D207" t="s">
        <v>2114</v>
      </c>
      <c r="E207" t="s">
        <v>1748</v>
      </c>
      <c r="F207" t="s">
        <v>2080</v>
      </c>
      <c r="G207" t="s">
        <v>2113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2241</v>
      </c>
      <c r="D208" t="s">
        <v>2244</v>
      </c>
      <c r="E208" t="s">
        <v>1230</v>
      </c>
      <c r="F208" t="s">
        <v>2080</v>
      </c>
      <c r="G208" t="s">
        <v>1229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2251</v>
      </c>
      <c r="D209" t="s">
        <v>2253</v>
      </c>
      <c r="E209" t="s">
        <v>1297</v>
      </c>
      <c r="F209" t="s">
        <v>2080</v>
      </c>
      <c r="G209" t="s">
        <v>2252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2078</v>
      </c>
      <c r="D210" t="s">
        <v>2119</v>
      </c>
      <c r="E210" t="s">
        <v>1755</v>
      </c>
      <c r="F210" t="s">
        <v>2080</v>
      </c>
      <c r="G210" t="s">
        <v>1754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2247</v>
      </c>
      <c r="D211" t="s">
        <v>2249</v>
      </c>
      <c r="E211" t="s">
        <v>1267</v>
      </c>
      <c r="F211" t="s">
        <v>2080</v>
      </c>
      <c r="G211" t="s">
        <v>1266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2078</v>
      </c>
      <c r="D212" t="s">
        <v>2120</v>
      </c>
      <c r="E212" t="s">
        <v>1757</v>
      </c>
      <c r="F212" t="s">
        <v>2080</v>
      </c>
      <c r="G212" t="s">
        <v>1756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2172</v>
      </c>
      <c r="D213" t="s">
        <v>2194</v>
      </c>
      <c r="E213" t="s">
        <v>1170</v>
      </c>
      <c r="F213" t="s">
        <v>2080</v>
      </c>
      <c r="G213" t="s">
        <v>1169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2290</v>
      </c>
      <c r="D214" t="s">
        <v>2370</v>
      </c>
      <c r="E214" t="s">
        <v>317</v>
      </c>
      <c r="F214" t="s">
        <v>2080</v>
      </c>
      <c r="G214" t="s">
        <v>801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2290</v>
      </c>
      <c r="D215" t="s">
        <v>2451</v>
      </c>
      <c r="E215" t="s">
        <v>481</v>
      </c>
      <c r="F215" t="s">
        <v>2080</v>
      </c>
      <c r="G215" t="s">
        <v>479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2470</v>
      </c>
      <c r="D216" t="s">
        <v>2479</v>
      </c>
      <c r="E216" t="s">
        <v>1386</v>
      </c>
      <c r="F216" t="s">
        <v>2080</v>
      </c>
      <c r="G216" t="s">
        <v>2478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2470</v>
      </c>
      <c r="D217" t="s">
        <v>2563</v>
      </c>
      <c r="E217" t="s">
        <v>1360</v>
      </c>
      <c r="F217" t="s">
        <v>2080</v>
      </c>
      <c r="G217" t="s">
        <v>1359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2470</v>
      </c>
      <c r="D218" t="s">
        <v>2571</v>
      </c>
      <c r="E218" t="s">
        <v>1358</v>
      </c>
      <c r="F218" t="s">
        <v>2080</v>
      </c>
      <c r="G218" t="s">
        <v>1357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2470</v>
      </c>
      <c r="D219" t="s">
        <v>2552</v>
      </c>
      <c r="E219" t="s">
        <v>1349</v>
      </c>
      <c r="F219" t="s">
        <v>2080</v>
      </c>
      <c r="G219" t="s">
        <v>1348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2470</v>
      </c>
      <c r="D220" t="s">
        <v>2545</v>
      </c>
      <c r="E220" t="s">
        <v>1380</v>
      </c>
      <c r="F220" t="s">
        <v>2080</v>
      </c>
      <c r="G220" t="s">
        <v>2544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2470</v>
      </c>
      <c r="D221" t="s">
        <v>2564</v>
      </c>
      <c r="E221" t="s">
        <v>1346</v>
      </c>
      <c r="F221" t="s">
        <v>2080</v>
      </c>
      <c r="G221" t="s">
        <v>1345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2470</v>
      </c>
      <c r="D222" t="s">
        <v>2481</v>
      </c>
      <c r="E222" t="s">
        <v>1388</v>
      </c>
      <c r="F222" t="s">
        <v>2080</v>
      </c>
      <c r="G222" t="s">
        <v>2480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2470</v>
      </c>
      <c r="D223" t="s">
        <v>2572</v>
      </c>
      <c r="E223" t="s">
        <v>1344</v>
      </c>
      <c r="F223" t="s">
        <v>2080</v>
      </c>
      <c r="G223" t="s">
        <v>1343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2470</v>
      </c>
      <c r="D224" t="s">
        <v>2547</v>
      </c>
      <c r="E224" t="s">
        <v>1382</v>
      </c>
      <c r="F224" t="s">
        <v>2080</v>
      </c>
      <c r="G224" t="s">
        <v>2546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2470</v>
      </c>
      <c r="D225" t="s">
        <v>2566</v>
      </c>
      <c r="E225" t="s">
        <v>1347</v>
      </c>
      <c r="F225" t="s">
        <v>2080</v>
      </c>
      <c r="G225" t="s">
        <v>2565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2470</v>
      </c>
      <c r="D226" t="s">
        <v>2483</v>
      </c>
      <c r="E226" t="s">
        <v>1387</v>
      </c>
      <c r="F226" t="s">
        <v>2080</v>
      </c>
      <c r="G226" t="s">
        <v>2482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2470</v>
      </c>
      <c r="D227" t="s">
        <v>2558</v>
      </c>
      <c r="E227" t="s">
        <v>1381</v>
      </c>
      <c r="F227" t="s">
        <v>2080</v>
      </c>
      <c r="G227" t="s">
        <v>3044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2470</v>
      </c>
      <c r="D228" t="s">
        <v>2485</v>
      </c>
      <c r="E228" t="s">
        <v>1389</v>
      </c>
      <c r="F228" t="s">
        <v>2080</v>
      </c>
      <c r="G228" t="s">
        <v>2484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2470</v>
      </c>
      <c r="D229" t="s">
        <v>2487</v>
      </c>
      <c r="E229" t="s">
        <v>1390</v>
      </c>
      <c r="F229" t="s">
        <v>2080</v>
      </c>
      <c r="G229" t="s">
        <v>2486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2470</v>
      </c>
      <c r="D230" t="s">
        <v>2489</v>
      </c>
      <c r="E230" t="s">
        <v>1425</v>
      </c>
      <c r="F230" t="s">
        <v>2080</v>
      </c>
      <c r="G230" t="s">
        <v>2488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2470</v>
      </c>
      <c r="D231" t="s">
        <v>2491</v>
      </c>
      <c r="E231" t="s">
        <v>1391</v>
      </c>
      <c r="F231" t="s">
        <v>2080</v>
      </c>
      <c r="G231" t="s">
        <v>2490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2470</v>
      </c>
      <c r="D232" t="s">
        <v>2492</v>
      </c>
      <c r="E232" t="s">
        <v>1427</v>
      </c>
      <c r="F232" t="s">
        <v>2080</v>
      </c>
      <c r="G232" t="s">
        <v>1426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2470</v>
      </c>
      <c r="D233" t="s">
        <v>2494</v>
      </c>
      <c r="E233" t="s">
        <v>1392</v>
      </c>
      <c r="F233" t="s">
        <v>2080</v>
      </c>
      <c r="G233" t="s">
        <v>2493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2470</v>
      </c>
      <c r="D234" t="s">
        <v>2496</v>
      </c>
      <c r="E234" t="s">
        <v>1393</v>
      </c>
      <c r="F234" t="s">
        <v>2080</v>
      </c>
      <c r="G234" t="s">
        <v>2495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2470</v>
      </c>
      <c r="D235" t="s">
        <v>2568</v>
      </c>
      <c r="E235" t="s">
        <v>1394</v>
      </c>
      <c r="F235" t="s">
        <v>2080</v>
      </c>
      <c r="G235" t="s">
        <v>2567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2470</v>
      </c>
      <c r="D236" t="s">
        <v>2549</v>
      </c>
      <c r="E236" t="s">
        <v>1356</v>
      </c>
      <c r="F236" t="s">
        <v>2080</v>
      </c>
      <c r="G236" t="s">
        <v>1355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2470</v>
      </c>
      <c r="D237" t="s">
        <v>2498</v>
      </c>
      <c r="E237" t="s">
        <v>1395</v>
      </c>
      <c r="F237" t="s">
        <v>2080</v>
      </c>
      <c r="G237" t="s">
        <v>2497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2470</v>
      </c>
      <c r="D238" t="s">
        <v>2574</v>
      </c>
      <c r="E238" t="s">
        <v>1396</v>
      </c>
      <c r="F238" t="s">
        <v>2080</v>
      </c>
      <c r="G238" t="s">
        <v>2573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2470</v>
      </c>
      <c r="D239" t="s">
        <v>2499</v>
      </c>
      <c r="E239" t="s">
        <v>1323</v>
      </c>
      <c r="F239" t="s">
        <v>2080</v>
      </c>
      <c r="G239" t="s">
        <v>1322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2470</v>
      </c>
      <c r="D240" t="s">
        <v>2501</v>
      </c>
      <c r="E240" t="s">
        <v>1377</v>
      </c>
      <c r="F240" t="s">
        <v>2080</v>
      </c>
      <c r="G240" t="s">
        <v>2500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2470</v>
      </c>
      <c r="D241" t="s">
        <v>2548</v>
      </c>
      <c r="E241" t="s">
        <v>1354</v>
      </c>
      <c r="F241" t="s">
        <v>2080</v>
      </c>
      <c r="G241" t="s">
        <v>1353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2470</v>
      </c>
      <c r="D242" t="s">
        <v>2503</v>
      </c>
      <c r="E242" t="s">
        <v>1383</v>
      </c>
      <c r="F242" t="s">
        <v>2080</v>
      </c>
      <c r="G242" t="s">
        <v>2502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2470</v>
      </c>
      <c r="D243" t="s">
        <v>2504</v>
      </c>
      <c r="E243" t="s">
        <v>1373</v>
      </c>
      <c r="F243" t="s">
        <v>2080</v>
      </c>
      <c r="G243" t="s">
        <v>1372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2470</v>
      </c>
      <c r="D244" t="s">
        <v>2506</v>
      </c>
      <c r="E244" t="s">
        <v>1329</v>
      </c>
      <c r="F244" t="s">
        <v>2080</v>
      </c>
      <c r="G244" t="s">
        <v>2505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2470</v>
      </c>
      <c r="D245" t="s">
        <v>2507</v>
      </c>
      <c r="E245" t="s">
        <v>1326</v>
      </c>
      <c r="F245" t="s">
        <v>2080</v>
      </c>
      <c r="G245" t="s">
        <v>1325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2470</v>
      </c>
      <c r="D246" t="s">
        <v>2560</v>
      </c>
      <c r="E246" t="s">
        <v>1376</v>
      </c>
      <c r="F246" t="s">
        <v>2080</v>
      </c>
      <c r="G246" t="s">
        <v>2559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2470</v>
      </c>
      <c r="D247" t="s">
        <v>2508</v>
      </c>
      <c r="E247" t="s">
        <v>1333</v>
      </c>
      <c r="F247" t="s">
        <v>2080</v>
      </c>
      <c r="G247" t="s">
        <v>1332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2470</v>
      </c>
      <c r="D248" t="s">
        <v>2510</v>
      </c>
      <c r="E248" t="s">
        <v>1371</v>
      </c>
      <c r="F248" t="s">
        <v>2080</v>
      </c>
      <c r="G248" t="s">
        <v>2509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2470</v>
      </c>
      <c r="D249" t="s">
        <v>2561</v>
      </c>
      <c r="E249" t="s">
        <v>1328</v>
      </c>
      <c r="F249" t="s">
        <v>2080</v>
      </c>
      <c r="G249" t="s">
        <v>1327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2470</v>
      </c>
      <c r="D250" t="s">
        <v>2511</v>
      </c>
      <c r="E250" t="s">
        <v>1379</v>
      </c>
      <c r="F250" t="s">
        <v>2080</v>
      </c>
      <c r="G250" t="s">
        <v>1378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2470</v>
      </c>
      <c r="D251" t="s">
        <v>2513</v>
      </c>
      <c r="E251" t="s">
        <v>1324</v>
      </c>
      <c r="F251" t="s">
        <v>2080</v>
      </c>
      <c r="G251" t="s">
        <v>2512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2470</v>
      </c>
      <c r="D252" t="s">
        <v>2514</v>
      </c>
      <c r="E252" t="s">
        <v>1331</v>
      </c>
      <c r="F252" t="s">
        <v>2080</v>
      </c>
      <c r="G252" t="s">
        <v>1330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2470</v>
      </c>
      <c r="D253" t="s">
        <v>2515</v>
      </c>
      <c r="E253" t="s">
        <v>1338</v>
      </c>
      <c r="F253" t="s">
        <v>2080</v>
      </c>
      <c r="G253" t="s">
        <v>1337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2470</v>
      </c>
      <c r="D254" t="s">
        <v>2551</v>
      </c>
      <c r="E254" t="s">
        <v>1336</v>
      </c>
      <c r="F254" t="s">
        <v>2080</v>
      </c>
      <c r="G254" t="s">
        <v>2550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2470</v>
      </c>
      <c r="D255" t="s">
        <v>2556</v>
      </c>
      <c r="E255" t="s">
        <v>1335</v>
      </c>
      <c r="F255" t="s">
        <v>2080</v>
      </c>
      <c r="G255" t="s">
        <v>1334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2470</v>
      </c>
      <c r="D256" t="s">
        <v>2516</v>
      </c>
      <c r="E256" t="s">
        <v>1340</v>
      </c>
      <c r="F256" t="s">
        <v>2080</v>
      </c>
      <c r="G256" t="s">
        <v>1339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2470</v>
      </c>
      <c r="D257" t="s">
        <v>2518</v>
      </c>
      <c r="E257" t="s">
        <v>1410</v>
      </c>
      <c r="F257" t="s">
        <v>2080</v>
      </c>
      <c r="G257" t="s">
        <v>2517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2470</v>
      </c>
      <c r="D258" t="s">
        <v>2519</v>
      </c>
      <c r="E258" t="s">
        <v>1411</v>
      </c>
      <c r="F258" t="s">
        <v>2080</v>
      </c>
      <c r="G258" t="s">
        <v>3040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2470</v>
      </c>
      <c r="D259" t="s">
        <v>2521</v>
      </c>
      <c r="E259" t="s">
        <v>1412</v>
      </c>
      <c r="F259" t="s">
        <v>2080</v>
      </c>
      <c r="G259" t="s">
        <v>2520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2470</v>
      </c>
      <c r="D260" t="s">
        <v>2522</v>
      </c>
      <c r="E260" t="s">
        <v>1385</v>
      </c>
      <c r="F260" t="s">
        <v>2080</v>
      </c>
      <c r="G260" t="s">
        <v>1384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2470</v>
      </c>
      <c r="D261" t="s">
        <v>2540</v>
      </c>
      <c r="E261" t="s">
        <v>1403</v>
      </c>
      <c r="F261" t="s">
        <v>2080</v>
      </c>
      <c r="G261" t="s">
        <v>1402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2470</v>
      </c>
      <c r="D262" t="s">
        <v>2523</v>
      </c>
      <c r="E262" t="s">
        <v>1414</v>
      </c>
      <c r="F262" t="s">
        <v>2080</v>
      </c>
      <c r="G262" t="s">
        <v>1413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2470</v>
      </c>
      <c r="D263" t="s">
        <v>2525</v>
      </c>
      <c r="E263" t="s">
        <v>1416</v>
      </c>
      <c r="F263" t="s">
        <v>2080</v>
      </c>
      <c r="G263" t="s">
        <v>2524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2470</v>
      </c>
      <c r="D264" t="s">
        <v>2543</v>
      </c>
      <c r="E264" t="s">
        <v>1405</v>
      </c>
      <c r="F264" t="s">
        <v>2080</v>
      </c>
      <c r="G264" t="s">
        <v>1404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2470</v>
      </c>
      <c r="D265" t="s">
        <v>2538</v>
      </c>
      <c r="E265" t="s">
        <v>1407</v>
      </c>
      <c r="F265" t="s">
        <v>2080</v>
      </c>
      <c r="G265" t="s">
        <v>1406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2470</v>
      </c>
      <c r="D266" t="s">
        <v>2537</v>
      </c>
      <c r="E266" t="s">
        <v>1352</v>
      </c>
      <c r="F266" t="s">
        <v>2080</v>
      </c>
      <c r="G266" t="s">
        <v>1351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2470</v>
      </c>
      <c r="D267" t="s">
        <v>2539</v>
      </c>
      <c r="E267" t="s">
        <v>1400</v>
      </c>
      <c r="F267" t="s">
        <v>2080</v>
      </c>
      <c r="G267" t="s">
        <v>1399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2470</v>
      </c>
      <c r="D268" t="s">
        <v>2526</v>
      </c>
      <c r="E268" t="s">
        <v>1417</v>
      </c>
      <c r="F268" t="s">
        <v>2080</v>
      </c>
      <c r="G268" t="s">
        <v>3041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2470</v>
      </c>
      <c r="D269" t="s">
        <v>2570</v>
      </c>
      <c r="E269" t="s">
        <v>1415</v>
      </c>
      <c r="F269" t="s">
        <v>2080</v>
      </c>
      <c r="G269" t="s">
        <v>2569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2470</v>
      </c>
      <c r="D270" t="s">
        <v>2527</v>
      </c>
      <c r="E270" t="s">
        <v>1419</v>
      </c>
      <c r="F270" t="s">
        <v>2080</v>
      </c>
      <c r="G270" t="s">
        <v>3042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2078</v>
      </c>
      <c r="D271" t="s">
        <v>2087</v>
      </c>
      <c r="E271" t="s">
        <v>1091</v>
      </c>
      <c r="F271" t="s">
        <v>2080</v>
      </c>
      <c r="G271" t="s">
        <v>1090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2154</v>
      </c>
      <c r="D272" t="s">
        <v>2087</v>
      </c>
      <c r="E272" t="s">
        <v>1091</v>
      </c>
      <c r="F272" t="s">
        <v>2080</v>
      </c>
      <c r="G272" t="s">
        <v>2153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2154</v>
      </c>
      <c r="D273" t="s">
        <v>2087</v>
      </c>
      <c r="E273" t="s">
        <v>1091</v>
      </c>
      <c r="F273" t="s">
        <v>2080</v>
      </c>
      <c r="G273" t="s">
        <v>2155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2674</v>
      </c>
      <c r="D274" t="s">
        <v>2790</v>
      </c>
      <c r="E274" t="s">
        <v>1699</v>
      </c>
      <c r="F274" t="s">
        <v>2080</v>
      </c>
      <c r="G274" t="s">
        <v>1698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2674</v>
      </c>
      <c r="D275" t="s">
        <v>2761</v>
      </c>
      <c r="E275" t="s">
        <v>1622</v>
      </c>
      <c r="F275" t="s">
        <v>2080</v>
      </c>
      <c r="G275" t="s">
        <v>1621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2674</v>
      </c>
      <c r="D276" t="s">
        <v>2760</v>
      </c>
      <c r="E276" t="s">
        <v>1620</v>
      </c>
      <c r="F276" t="s">
        <v>2080</v>
      </c>
      <c r="G276" t="s">
        <v>1619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2674</v>
      </c>
      <c r="D277" t="s">
        <v>2709</v>
      </c>
      <c r="E277" t="s">
        <v>1519</v>
      </c>
      <c r="F277" t="s">
        <v>2080</v>
      </c>
      <c r="G277" t="s">
        <v>1518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2674</v>
      </c>
      <c r="D278" t="s">
        <v>2748</v>
      </c>
      <c r="E278" t="s">
        <v>1586</v>
      </c>
      <c r="F278" t="s">
        <v>2080</v>
      </c>
      <c r="G278" t="s">
        <v>1585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2674</v>
      </c>
      <c r="D279" t="s">
        <v>2679</v>
      </c>
      <c r="E279" t="s">
        <v>1474</v>
      </c>
      <c r="F279" t="s">
        <v>2080</v>
      </c>
      <c r="G279" t="s">
        <v>1473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2674</v>
      </c>
      <c r="D280" t="s">
        <v>2743</v>
      </c>
      <c r="E280" t="s">
        <v>1584</v>
      </c>
      <c r="F280" t="s">
        <v>2080</v>
      </c>
      <c r="G280" t="s">
        <v>1583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2674</v>
      </c>
      <c r="D281" t="s">
        <v>2724</v>
      </c>
      <c r="E281" t="s">
        <v>1538</v>
      </c>
      <c r="F281" t="s">
        <v>2080</v>
      </c>
      <c r="G281" t="s">
        <v>1537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2674</v>
      </c>
      <c r="D282" t="s">
        <v>2731</v>
      </c>
      <c r="E282" t="s">
        <v>1552</v>
      </c>
      <c r="F282" t="s">
        <v>2080</v>
      </c>
      <c r="G282" t="s">
        <v>1551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2674</v>
      </c>
      <c r="D283" t="s">
        <v>2733</v>
      </c>
      <c r="E283" t="s">
        <v>1556</v>
      </c>
      <c r="F283" t="s">
        <v>2080</v>
      </c>
      <c r="G283" t="s">
        <v>1555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2674</v>
      </c>
      <c r="D284" t="s">
        <v>2720</v>
      </c>
      <c r="E284" t="s">
        <v>1562</v>
      </c>
      <c r="F284" t="s">
        <v>2080</v>
      </c>
      <c r="G284" t="s">
        <v>1561</v>
      </c>
    </row>
    <row r="285" spans="1:9">
      <c r="A285">
        <v>20833</v>
      </c>
      <c r="B285" t="str">
        <f t="shared" si="4"/>
        <v>20833 AGENCIJA ZA ZAŠTITU TRŽIŠNOG NATJECANJA</v>
      </c>
      <c r="C285" t="s">
        <v>2078</v>
      </c>
      <c r="D285" t="s">
        <v>2085</v>
      </c>
      <c r="E285" t="s">
        <v>1067</v>
      </c>
      <c r="F285" t="s">
        <v>2080</v>
      </c>
      <c r="G285" t="s">
        <v>1066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2674</v>
      </c>
      <c r="D286" t="s">
        <v>2769</v>
      </c>
      <c r="E286" t="s">
        <v>1640</v>
      </c>
      <c r="F286" t="s">
        <v>2080</v>
      </c>
      <c r="G286" t="s">
        <v>1639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2674</v>
      </c>
      <c r="D287" t="s">
        <v>2778</v>
      </c>
      <c r="E287" t="s">
        <v>1672</v>
      </c>
      <c r="F287" t="s">
        <v>2080</v>
      </c>
      <c r="G287" t="s">
        <v>1671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2290</v>
      </c>
      <c r="D288" t="s">
        <v>2334</v>
      </c>
      <c r="E288" t="s">
        <v>395</v>
      </c>
      <c r="F288" t="s">
        <v>2080</v>
      </c>
      <c r="G288" t="s">
        <v>392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2290</v>
      </c>
      <c r="D289" t="s">
        <v>2434</v>
      </c>
      <c r="E289" t="s">
        <v>444</v>
      </c>
      <c r="F289" t="s">
        <v>2080</v>
      </c>
      <c r="G289" t="s">
        <v>442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2290</v>
      </c>
      <c r="D290" t="s">
        <v>2443</v>
      </c>
      <c r="E290" t="s">
        <v>473</v>
      </c>
      <c r="F290" t="s">
        <v>2080</v>
      </c>
      <c r="G290" t="s">
        <v>471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3029</v>
      </c>
      <c r="D291" t="s">
        <v>2286</v>
      </c>
      <c r="E291" t="s">
        <v>1290</v>
      </c>
      <c r="F291" t="s">
        <v>2080</v>
      </c>
      <c r="G291" t="s">
        <v>1289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2470</v>
      </c>
      <c r="D292" t="s">
        <v>2528</v>
      </c>
      <c r="E292" t="s">
        <v>1375</v>
      </c>
      <c r="F292" t="s">
        <v>2080</v>
      </c>
      <c r="G292" t="s">
        <v>1374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2470</v>
      </c>
      <c r="D293" t="s">
        <v>2529</v>
      </c>
      <c r="E293" t="s">
        <v>1364</v>
      </c>
      <c r="F293" t="s">
        <v>2080</v>
      </c>
      <c r="G293" t="s">
        <v>1363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2470</v>
      </c>
      <c r="D294" t="s">
        <v>2530</v>
      </c>
      <c r="E294" t="s">
        <v>1362</v>
      </c>
      <c r="F294" t="s">
        <v>2080</v>
      </c>
      <c r="G294" t="s">
        <v>1361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2470</v>
      </c>
      <c r="D295" t="s">
        <v>2531</v>
      </c>
      <c r="E295" t="s">
        <v>1370</v>
      </c>
      <c r="F295" t="s">
        <v>2080</v>
      </c>
      <c r="G295" t="s">
        <v>1369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2078</v>
      </c>
      <c r="D296" t="s">
        <v>2112</v>
      </c>
      <c r="E296" t="s">
        <v>1465</v>
      </c>
      <c r="F296" t="s">
        <v>2080</v>
      </c>
      <c r="G296" t="s">
        <v>1464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2290</v>
      </c>
      <c r="D297" t="s">
        <v>2460</v>
      </c>
      <c r="E297" t="s">
        <v>484</v>
      </c>
      <c r="F297" t="s">
        <v>2080</v>
      </c>
      <c r="G297" t="s">
        <v>482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2290</v>
      </c>
      <c r="D298" t="s">
        <v>2462</v>
      </c>
      <c r="E298" t="s">
        <v>486</v>
      </c>
      <c r="F298" t="s">
        <v>2080</v>
      </c>
      <c r="G298" t="s">
        <v>2461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2290</v>
      </c>
      <c r="D299" t="s">
        <v>2458</v>
      </c>
      <c r="E299" t="s">
        <v>489</v>
      </c>
      <c r="F299" t="s">
        <v>2080</v>
      </c>
      <c r="G299" t="s">
        <v>487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2674</v>
      </c>
      <c r="D300" t="s">
        <v>2757</v>
      </c>
      <c r="E300" t="s">
        <v>1610</v>
      </c>
      <c r="F300" t="s">
        <v>2080</v>
      </c>
      <c r="G300" t="s">
        <v>1609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2247</v>
      </c>
      <c r="D301" t="s">
        <v>2248</v>
      </c>
      <c r="E301" t="s">
        <v>1265</v>
      </c>
      <c r="F301" t="s">
        <v>2080</v>
      </c>
      <c r="G301" t="s">
        <v>1264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3029</v>
      </c>
      <c r="D302" t="s">
        <v>2261</v>
      </c>
      <c r="E302" t="s">
        <v>1270</v>
      </c>
      <c r="F302" t="s">
        <v>2080</v>
      </c>
      <c r="G302" t="s">
        <v>2260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3029</v>
      </c>
      <c r="D303" t="s">
        <v>2263</v>
      </c>
      <c r="E303" t="s">
        <v>1279</v>
      </c>
      <c r="F303" t="s">
        <v>2080</v>
      </c>
      <c r="G303" t="s">
        <v>2262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3029</v>
      </c>
      <c r="D304" t="s">
        <v>2279</v>
      </c>
      <c r="E304" t="s">
        <v>1269</v>
      </c>
      <c r="F304" t="s">
        <v>2080</v>
      </c>
      <c r="G304" t="s">
        <v>2278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3029</v>
      </c>
      <c r="D305" t="s">
        <v>2264</v>
      </c>
      <c r="E305" t="s">
        <v>1272</v>
      </c>
      <c r="F305" t="s">
        <v>2080</v>
      </c>
      <c r="G305" t="s">
        <v>3031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3029</v>
      </c>
      <c r="D306" t="s">
        <v>2265</v>
      </c>
      <c r="E306" t="s">
        <v>1275</v>
      </c>
      <c r="F306" t="s">
        <v>2080</v>
      </c>
      <c r="G306" t="s">
        <v>3032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3029</v>
      </c>
      <c r="D307" t="s">
        <v>2266</v>
      </c>
      <c r="E307" t="s">
        <v>1284</v>
      </c>
      <c r="F307" t="s">
        <v>2080</v>
      </c>
      <c r="G307" t="s">
        <v>3033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3029</v>
      </c>
      <c r="D308" t="s">
        <v>2267</v>
      </c>
      <c r="E308" t="s">
        <v>1273</v>
      </c>
      <c r="F308" t="s">
        <v>2080</v>
      </c>
      <c r="G308" t="s">
        <v>3034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3029</v>
      </c>
      <c r="D309" t="s">
        <v>2269</v>
      </c>
      <c r="E309" t="s">
        <v>1274</v>
      </c>
      <c r="F309" t="s">
        <v>2080</v>
      </c>
      <c r="G309" t="s">
        <v>2268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3029</v>
      </c>
      <c r="D310" t="s">
        <v>2271</v>
      </c>
      <c r="E310" t="s">
        <v>1281</v>
      </c>
      <c r="F310" t="s">
        <v>2080</v>
      </c>
      <c r="G310" t="s">
        <v>2270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3029</v>
      </c>
      <c r="D311" t="s">
        <v>2273</v>
      </c>
      <c r="E311" t="s">
        <v>1271</v>
      </c>
      <c r="F311" t="s">
        <v>2080</v>
      </c>
      <c r="G311" t="s">
        <v>2272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2172</v>
      </c>
      <c r="D312" t="s">
        <v>2204</v>
      </c>
      <c r="E312" t="s">
        <v>1168</v>
      </c>
      <c r="F312" t="s">
        <v>2080</v>
      </c>
      <c r="G312" t="s">
        <v>2203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2137</v>
      </c>
      <c r="D313" t="s">
        <v>2139</v>
      </c>
      <c r="E313" t="s">
        <v>1072</v>
      </c>
      <c r="F313" t="s">
        <v>2080</v>
      </c>
      <c r="G313" t="s">
        <v>1071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2470</v>
      </c>
      <c r="D314" t="s">
        <v>2541</v>
      </c>
      <c r="E314" t="s">
        <v>1398</v>
      </c>
      <c r="F314" t="s">
        <v>2080</v>
      </c>
      <c r="G314" t="s">
        <v>1397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2470</v>
      </c>
      <c r="D315" t="s">
        <v>2533</v>
      </c>
      <c r="E315" t="s">
        <v>1420</v>
      </c>
      <c r="F315" t="s">
        <v>2080</v>
      </c>
      <c r="G315" t="s">
        <v>2532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2172</v>
      </c>
      <c r="D316" t="s">
        <v>2228</v>
      </c>
      <c r="E316" t="s">
        <v>1202</v>
      </c>
      <c r="F316" t="s">
        <v>2080</v>
      </c>
      <c r="G316" t="s">
        <v>1201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2172</v>
      </c>
      <c r="D317" t="s">
        <v>2218</v>
      </c>
      <c r="E317" t="s">
        <v>1179</v>
      </c>
      <c r="F317" t="s">
        <v>2080</v>
      </c>
      <c r="G317" t="s">
        <v>2217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2290</v>
      </c>
      <c r="D318" t="s">
        <v>2375</v>
      </c>
      <c r="E318" t="s">
        <v>409</v>
      </c>
      <c r="F318" t="s">
        <v>2080</v>
      </c>
      <c r="G318" t="s">
        <v>2374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2290</v>
      </c>
      <c r="D319" t="s">
        <v>2354</v>
      </c>
      <c r="E319" t="s">
        <v>380</v>
      </c>
      <c r="F319" t="s">
        <v>2080</v>
      </c>
      <c r="G319" t="s">
        <v>378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2290</v>
      </c>
      <c r="D320" t="s">
        <v>2369</v>
      </c>
      <c r="E320" t="s">
        <v>278</v>
      </c>
      <c r="F320" t="s">
        <v>2080</v>
      </c>
      <c r="G320" t="s">
        <v>2919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2290</v>
      </c>
      <c r="D321" t="s">
        <v>2362</v>
      </c>
      <c r="E321" t="s">
        <v>289</v>
      </c>
      <c r="F321" t="s">
        <v>2080</v>
      </c>
      <c r="G321" t="s">
        <v>287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2290</v>
      </c>
      <c r="D322" t="s">
        <v>2420</v>
      </c>
      <c r="E322" t="s">
        <v>291</v>
      </c>
      <c r="F322" t="s">
        <v>2080</v>
      </c>
      <c r="G322" t="s">
        <v>290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2290</v>
      </c>
      <c r="D323" t="s">
        <v>2379</v>
      </c>
      <c r="E323" t="s">
        <v>299</v>
      </c>
      <c r="F323" t="s">
        <v>2080</v>
      </c>
      <c r="G323" t="s">
        <v>2378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2290</v>
      </c>
      <c r="D324" t="s">
        <v>2346</v>
      </c>
      <c r="E324" t="s">
        <v>214</v>
      </c>
      <c r="F324" t="s">
        <v>2080</v>
      </c>
      <c r="G324" t="s">
        <v>2345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2290</v>
      </c>
      <c r="D325" t="s">
        <v>2383</v>
      </c>
      <c r="E325" t="s">
        <v>399</v>
      </c>
      <c r="F325" t="s">
        <v>2080</v>
      </c>
      <c r="G325" t="s">
        <v>397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2290</v>
      </c>
      <c r="D326" t="s">
        <v>2447</v>
      </c>
      <c r="E326" t="s">
        <v>441</v>
      </c>
      <c r="F326" t="s">
        <v>2080</v>
      </c>
      <c r="G326" t="s">
        <v>2446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2290</v>
      </c>
      <c r="D327" t="s">
        <v>2411</v>
      </c>
      <c r="E327" t="s">
        <v>255</v>
      </c>
      <c r="F327" t="s">
        <v>2080</v>
      </c>
      <c r="G327" t="s">
        <v>1304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2290</v>
      </c>
      <c r="D328" t="s">
        <v>2448</v>
      </c>
      <c r="E328" t="s">
        <v>455</v>
      </c>
      <c r="F328" t="s">
        <v>2080</v>
      </c>
      <c r="G328" t="s">
        <v>454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2290</v>
      </c>
      <c r="D329" t="s">
        <v>2396</v>
      </c>
      <c r="E329" t="s">
        <v>403</v>
      </c>
      <c r="F329" t="s">
        <v>2080</v>
      </c>
      <c r="G329" t="s">
        <v>400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2290</v>
      </c>
      <c r="D330" t="s">
        <v>2365</v>
      </c>
      <c r="E330" t="s">
        <v>412</v>
      </c>
      <c r="F330" t="s">
        <v>2080</v>
      </c>
      <c r="G330" t="s">
        <v>410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2290</v>
      </c>
      <c r="D331" t="s">
        <v>2394</v>
      </c>
      <c r="E331" t="s">
        <v>207</v>
      </c>
      <c r="F331" t="s">
        <v>2080</v>
      </c>
      <c r="G331" t="s">
        <v>2393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2290</v>
      </c>
      <c r="D332" t="s">
        <v>2397</v>
      </c>
      <c r="E332" t="s">
        <v>248</v>
      </c>
      <c r="F332" t="s">
        <v>2080</v>
      </c>
      <c r="G332" t="s">
        <v>246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3029</v>
      </c>
      <c r="D333" t="s">
        <v>2283</v>
      </c>
      <c r="E333" t="s">
        <v>1278</v>
      </c>
      <c r="F333" t="s">
        <v>2080</v>
      </c>
      <c r="G333" t="s">
        <v>1277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2290</v>
      </c>
      <c r="D334" t="s">
        <v>2433</v>
      </c>
      <c r="E334" t="s">
        <v>450</v>
      </c>
      <c r="F334" t="s">
        <v>2080</v>
      </c>
      <c r="G334" t="s">
        <v>448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2290</v>
      </c>
      <c r="D335" t="s">
        <v>2300</v>
      </c>
      <c r="E335" t="s">
        <v>2301</v>
      </c>
      <c r="F335" t="s">
        <v>2080</v>
      </c>
      <c r="G335" t="s">
        <v>2299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2674</v>
      </c>
      <c r="D336" t="s">
        <v>2736</v>
      </c>
      <c r="E336" t="s">
        <v>1582</v>
      </c>
      <c r="F336" t="s">
        <v>2080</v>
      </c>
      <c r="G336" t="s">
        <v>1581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2674</v>
      </c>
      <c r="D337" t="s">
        <v>2735</v>
      </c>
      <c r="E337" t="s">
        <v>1560</v>
      </c>
      <c r="F337" t="s">
        <v>2080</v>
      </c>
      <c r="G337" t="s">
        <v>1559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2674</v>
      </c>
      <c r="D338" t="s">
        <v>2745</v>
      </c>
      <c r="E338" t="s">
        <v>1600</v>
      </c>
      <c r="F338" t="s">
        <v>2080</v>
      </c>
      <c r="G338" t="s">
        <v>1599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3029</v>
      </c>
      <c r="D339" t="s">
        <v>2259</v>
      </c>
      <c r="E339" t="s">
        <v>1282</v>
      </c>
      <c r="F339" t="s">
        <v>2080</v>
      </c>
      <c r="G339" t="s">
        <v>3030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2470</v>
      </c>
      <c r="D340" t="s">
        <v>2542</v>
      </c>
      <c r="E340" t="s">
        <v>1409</v>
      </c>
      <c r="F340" t="s">
        <v>2080</v>
      </c>
      <c r="G340" t="s">
        <v>1408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2172</v>
      </c>
      <c r="D341" t="s">
        <v>2181</v>
      </c>
      <c r="E341" t="s">
        <v>1127</v>
      </c>
      <c r="F341" t="s">
        <v>2080</v>
      </c>
      <c r="G341" t="s">
        <v>1126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2172</v>
      </c>
      <c r="D342" t="s">
        <v>2224</v>
      </c>
      <c r="E342" t="s">
        <v>1198</v>
      </c>
      <c r="F342" t="s">
        <v>2080</v>
      </c>
      <c r="G342" t="s">
        <v>1197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2172</v>
      </c>
      <c r="D343" t="s">
        <v>2198</v>
      </c>
      <c r="E343" t="s">
        <v>1178</v>
      </c>
      <c r="F343" t="s">
        <v>2080</v>
      </c>
      <c r="G343" t="s">
        <v>1177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2591</v>
      </c>
      <c r="D344" t="s">
        <v>1462</v>
      </c>
      <c r="E344" t="s">
        <v>1463</v>
      </c>
      <c r="F344" t="s">
        <v>2080</v>
      </c>
      <c r="G344" t="s">
        <v>1461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2674</v>
      </c>
      <c r="D345" t="s">
        <v>2809</v>
      </c>
      <c r="E345" t="s">
        <v>1745</v>
      </c>
      <c r="F345" t="s">
        <v>2080</v>
      </c>
      <c r="G345" t="s">
        <v>2808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2470</v>
      </c>
      <c r="D346" t="s">
        <v>2535</v>
      </c>
      <c r="E346" t="s">
        <v>1418</v>
      </c>
      <c r="F346" t="s">
        <v>2080</v>
      </c>
      <c r="G346" t="s">
        <v>2534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2290</v>
      </c>
      <c r="D347" t="s">
        <v>2457</v>
      </c>
      <c r="E347" t="s">
        <v>490</v>
      </c>
      <c r="F347" t="s">
        <v>2080</v>
      </c>
      <c r="G347" t="s">
        <v>2456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2137</v>
      </c>
      <c r="D348" t="s">
        <v>2146</v>
      </c>
      <c r="E348" t="s">
        <v>1080</v>
      </c>
      <c r="F348" t="s">
        <v>2080</v>
      </c>
      <c r="G348" t="s">
        <v>1079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2137</v>
      </c>
      <c r="D349" t="s">
        <v>2149</v>
      </c>
      <c r="E349" t="s">
        <v>1083</v>
      </c>
      <c r="F349" t="s">
        <v>2080</v>
      </c>
      <c r="G349" t="s">
        <v>1082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2137</v>
      </c>
      <c r="D350" t="s">
        <v>2148</v>
      </c>
      <c r="E350" t="s">
        <v>1081</v>
      </c>
      <c r="F350" t="s">
        <v>2080</v>
      </c>
      <c r="G350" t="s">
        <v>2147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2137</v>
      </c>
      <c r="D351" t="s">
        <v>2138</v>
      </c>
      <c r="E351" t="s">
        <v>1070</v>
      </c>
      <c r="F351" t="s">
        <v>2080</v>
      </c>
      <c r="G351" t="s">
        <v>2136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2674</v>
      </c>
      <c r="D352" t="s">
        <v>2758</v>
      </c>
      <c r="E352" t="s">
        <v>1608</v>
      </c>
      <c r="F352" t="s">
        <v>2080</v>
      </c>
      <c r="G352" t="s">
        <v>1607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2290</v>
      </c>
      <c r="D353" t="s">
        <v>2410</v>
      </c>
      <c r="E353" t="s">
        <v>234</v>
      </c>
      <c r="F353" t="s">
        <v>2080</v>
      </c>
      <c r="G353" t="s">
        <v>232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2290</v>
      </c>
      <c r="D354" t="s">
        <v>2452</v>
      </c>
      <c r="E354" t="s">
        <v>492</v>
      </c>
      <c r="F354" t="s">
        <v>2080</v>
      </c>
      <c r="G354" t="s">
        <v>491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2137</v>
      </c>
      <c r="D355" t="s">
        <v>2142</v>
      </c>
      <c r="E355" t="s">
        <v>1075</v>
      </c>
      <c r="F355" t="s">
        <v>2080</v>
      </c>
      <c r="G355" t="s">
        <v>1074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2078</v>
      </c>
      <c r="D356" t="s">
        <v>2115</v>
      </c>
      <c r="E356" t="s">
        <v>1750</v>
      </c>
      <c r="F356" t="s">
        <v>2080</v>
      </c>
      <c r="G356" t="s">
        <v>1749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2137</v>
      </c>
      <c r="D357" t="s">
        <v>2152</v>
      </c>
      <c r="E357" t="s">
        <v>1089</v>
      </c>
      <c r="F357" t="s">
        <v>2080</v>
      </c>
      <c r="G357" t="s">
        <v>1088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2078</v>
      </c>
      <c r="D358" t="s">
        <v>2116</v>
      </c>
      <c r="E358" t="s">
        <v>1752</v>
      </c>
      <c r="F358" t="s">
        <v>2080</v>
      </c>
      <c r="G358" t="s">
        <v>1751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2674</v>
      </c>
      <c r="D359" t="s">
        <v>2704</v>
      </c>
      <c r="E359" t="s">
        <v>1472</v>
      </c>
      <c r="F359" t="s">
        <v>2080</v>
      </c>
      <c r="G359" t="s">
        <v>2703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2078</v>
      </c>
      <c r="D360" t="s">
        <v>2121</v>
      </c>
      <c r="E360" t="s">
        <v>1759</v>
      </c>
      <c r="F360" t="s">
        <v>2080</v>
      </c>
      <c r="G360" t="s">
        <v>1758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2290</v>
      </c>
      <c r="D361" t="s">
        <v>2304</v>
      </c>
      <c r="E361" t="s">
        <v>231</v>
      </c>
      <c r="F361" t="s">
        <v>2080</v>
      </c>
      <c r="G361" t="s">
        <v>228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2470</v>
      </c>
      <c r="D362" t="s">
        <v>2472</v>
      </c>
      <c r="E362" t="s">
        <v>1311</v>
      </c>
      <c r="F362" t="s">
        <v>2080</v>
      </c>
      <c r="G362" t="s">
        <v>1310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2078</v>
      </c>
      <c r="D363" t="s">
        <v>2123</v>
      </c>
      <c r="E363" t="s">
        <v>1763</v>
      </c>
      <c r="F363" t="s">
        <v>2080</v>
      </c>
      <c r="G363" t="s">
        <v>1762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2172</v>
      </c>
      <c r="D364" t="s">
        <v>2226</v>
      </c>
      <c r="E364" t="s">
        <v>1203</v>
      </c>
      <c r="F364" t="s">
        <v>2080</v>
      </c>
      <c r="G364" t="s">
        <v>2225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2161</v>
      </c>
      <c r="D365" t="s">
        <v>2162</v>
      </c>
      <c r="E365" t="s">
        <v>1104</v>
      </c>
      <c r="F365" t="s">
        <v>2080</v>
      </c>
      <c r="G365" t="s">
        <v>1103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3029</v>
      </c>
      <c r="D366" t="s">
        <v>2275</v>
      </c>
      <c r="E366" t="s">
        <v>1285</v>
      </c>
      <c r="F366" t="s">
        <v>2080</v>
      </c>
      <c r="G366" t="s">
        <v>2274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3029</v>
      </c>
      <c r="D367" t="s">
        <v>2258</v>
      </c>
      <c r="E367" t="s">
        <v>1286</v>
      </c>
      <c r="F367" t="s">
        <v>2080</v>
      </c>
      <c r="G367" t="s">
        <v>2257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2591</v>
      </c>
      <c r="D368" t="s">
        <v>2672</v>
      </c>
      <c r="E368" t="s">
        <v>2673</v>
      </c>
      <c r="F368" t="s">
        <v>2080</v>
      </c>
      <c r="G368" t="s">
        <v>2671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2591</v>
      </c>
      <c r="D369" t="s">
        <v>2607</v>
      </c>
      <c r="E369" t="s">
        <v>1458</v>
      </c>
      <c r="F369" t="s">
        <v>2080</v>
      </c>
      <c r="G369" t="s">
        <v>1457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2591</v>
      </c>
      <c r="D370" t="s">
        <v>2605</v>
      </c>
      <c r="E370" t="s">
        <v>1460</v>
      </c>
      <c r="F370" t="s">
        <v>2080</v>
      </c>
      <c r="G370" t="s">
        <v>1459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2591</v>
      </c>
      <c r="D371" t="s">
        <v>2596</v>
      </c>
      <c r="E371" t="s">
        <v>1439</v>
      </c>
      <c r="F371" t="s">
        <v>2080</v>
      </c>
      <c r="G371" t="s">
        <v>1438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2591</v>
      </c>
      <c r="D372" t="s">
        <v>2597</v>
      </c>
      <c r="E372" t="s">
        <v>1435</v>
      </c>
      <c r="F372" t="s">
        <v>2080</v>
      </c>
      <c r="G372" t="s">
        <v>1434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2591</v>
      </c>
      <c r="D373" t="s">
        <v>2598</v>
      </c>
      <c r="E373" t="s">
        <v>1441</v>
      </c>
      <c r="F373" t="s">
        <v>2080</v>
      </c>
      <c r="G373" t="s">
        <v>1440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2591</v>
      </c>
      <c r="D374" t="s">
        <v>2599</v>
      </c>
      <c r="E374" t="s">
        <v>1437</v>
      </c>
      <c r="F374" t="s">
        <v>2080</v>
      </c>
      <c r="G374" t="s">
        <v>1436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2591</v>
      </c>
      <c r="D375" t="s">
        <v>2592</v>
      </c>
      <c r="E375" t="s">
        <v>1443</v>
      </c>
      <c r="F375" t="s">
        <v>2080</v>
      </c>
      <c r="G375" t="s">
        <v>1442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2591</v>
      </c>
      <c r="D376" t="s">
        <v>2600</v>
      </c>
      <c r="E376" t="s">
        <v>1451</v>
      </c>
      <c r="F376" t="s">
        <v>2080</v>
      </c>
      <c r="G376" t="s">
        <v>1450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2591</v>
      </c>
      <c r="D377" t="s">
        <v>2601</v>
      </c>
      <c r="E377" t="s">
        <v>1449</v>
      </c>
      <c r="F377" t="s">
        <v>2080</v>
      </c>
      <c r="G377" t="s">
        <v>1448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3029</v>
      </c>
      <c r="D378" t="s">
        <v>2280</v>
      </c>
      <c r="E378" t="s">
        <v>1276</v>
      </c>
      <c r="F378" t="s">
        <v>2080</v>
      </c>
      <c r="G378" t="s">
        <v>3035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3029</v>
      </c>
      <c r="D379" t="s">
        <v>2284</v>
      </c>
      <c r="E379" t="s">
        <v>1283</v>
      </c>
      <c r="F379" t="s">
        <v>2080</v>
      </c>
      <c r="G379" t="s">
        <v>3036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3029</v>
      </c>
      <c r="D380" t="s">
        <v>2277</v>
      </c>
      <c r="E380" t="s">
        <v>1287</v>
      </c>
      <c r="F380" t="s">
        <v>2080</v>
      </c>
      <c r="G380" t="s">
        <v>2276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3029</v>
      </c>
      <c r="D381" t="s">
        <v>2285</v>
      </c>
      <c r="E381" t="s">
        <v>1288</v>
      </c>
      <c r="F381" t="s">
        <v>2080</v>
      </c>
      <c r="G381" t="s">
        <v>3037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2470</v>
      </c>
      <c r="D382" t="s">
        <v>2555</v>
      </c>
      <c r="E382" t="s">
        <v>1401</v>
      </c>
      <c r="F382" t="s">
        <v>2080</v>
      </c>
      <c r="G382" t="s">
        <v>3043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2470</v>
      </c>
      <c r="D383" t="s">
        <v>2554</v>
      </c>
      <c r="E383" t="s">
        <v>1368</v>
      </c>
      <c r="F383" t="s">
        <v>2080</v>
      </c>
      <c r="G383" t="s">
        <v>1367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2591</v>
      </c>
      <c r="D384" t="s">
        <v>2602</v>
      </c>
      <c r="E384" t="s">
        <v>1433</v>
      </c>
      <c r="F384" t="s">
        <v>2080</v>
      </c>
      <c r="G384" t="s">
        <v>1432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2591</v>
      </c>
      <c r="D385" t="s">
        <v>2630</v>
      </c>
      <c r="E385" t="s">
        <v>2631</v>
      </c>
      <c r="F385" t="s">
        <v>2080</v>
      </c>
      <c r="G385" t="s">
        <v>2629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2591</v>
      </c>
      <c r="D386" t="s">
        <v>2618</v>
      </c>
      <c r="E386" t="s">
        <v>2619</v>
      </c>
      <c r="F386" t="s">
        <v>2080</v>
      </c>
      <c r="G386" t="s">
        <v>2617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2591</v>
      </c>
      <c r="D387" t="s">
        <v>2615</v>
      </c>
      <c r="E387" t="s">
        <v>2616</v>
      </c>
      <c r="F387" t="s">
        <v>2080</v>
      </c>
      <c r="G387" t="s">
        <v>2614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2591</v>
      </c>
      <c r="D388" t="s">
        <v>2624</v>
      </c>
      <c r="E388" t="s">
        <v>2625</v>
      </c>
      <c r="F388" t="s">
        <v>2080</v>
      </c>
      <c r="G388" t="s">
        <v>2623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2591</v>
      </c>
      <c r="D389" t="s">
        <v>2612</v>
      </c>
      <c r="E389" t="s">
        <v>2613</v>
      </c>
      <c r="F389" t="s">
        <v>2080</v>
      </c>
      <c r="G389" t="s">
        <v>2611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2591</v>
      </c>
      <c r="D390" t="s">
        <v>2666</v>
      </c>
      <c r="E390" t="s">
        <v>2667</v>
      </c>
      <c r="F390" t="s">
        <v>2080</v>
      </c>
      <c r="G390" t="s">
        <v>2665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2591</v>
      </c>
      <c r="D391" t="s">
        <v>2621</v>
      </c>
      <c r="E391" t="s">
        <v>2622</v>
      </c>
      <c r="F391" t="s">
        <v>2080</v>
      </c>
      <c r="G391" t="s">
        <v>2620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2591</v>
      </c>
      <c r="D392" t="s">
        <v>2645</v>
      </c>
      <c r="E392" t="s">
        <v>2646</v>
      </c>
      <c r="F392" t="s">
        <v>2080</v>
      </c>
      <c r="G392" t="s">
        <v>2644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2591</v>
      </c>
      <c r="D393" t="s">
        <v>2642</v>
      </c>
      <c r="E393" t="s">
        <v>2643</v>
      </c>
      <c r="F393" t="s">
        <v>2080</v>
      </c>
      <c r="G393" t="s">
        <v>2641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2591</v>
      </c>
      <c r="D394" t="s">
        <v>2669</v>
      </c>
      <c r="E394" t="s">
        <v>2670</v>
      </c>
      <c r="F394" t="s">
        <v>2080</v>
      </c>
      <c r="G394" t="s">
        <v>2668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2591</v>
      </c>
      <c r="D395" t="s">
        <v>2639</v>
      </c>
      <c r="E395" t="s">
        <v>2640</v>
      </c>
      <c r="F395" t="s">
        <v>2080</v>
      </c>
      <c r="G395" t="s">
        <v>2638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2591</v>
      </c>
      <c r="D396" t="s">
        <v>2636</v>
      </c>
      <c r="E396" t="s">
        <v>2637</v>
      </c>
      <c r="F396" t="s">
        <v>2080</v>
      </c>
      <c r="G396" t="s">
        <v>2635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2591</v>
      </c>
      <c r="D397" t="s">
        <v>2633</v>
      </c>
      <c r="E397" t="s">
        <v>2634</v>
      </c>
      <c r="F397" t="s">
        <v>2080</v>
      </c>
      <c r="G397" t="s">
        <v>2632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2470</v>
      </c>
      <c r="D398" t="s">
        <v>1315</v>
      </c>
      <c r="E398" t="s">
        <v>2474</v>
      </c>
      <c r="F398" t="s">
        <v>2080</v>
      </c>
      <c r="G398" t="s">
        <v>1314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2591</v>
      </c>
      <c r="D399" t="s">
        <v>2651</v>
      </c>
      <c r="E399" t="s">
        <v>2652</v>
      </c>
      <c r="F399" t="s">
        <v>2080</v>
      </c>
      <c r="G399" t="s">
        <v>2650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2591</v>
      </c>
      <c r="D400" t="s">
        <v>2627</v>
      </c>
      <c r="E400" t="s">
        <v>2628</v>
      </c>
      <c r="F400" t="s">
        <v>2080</v>
      </c>
      <c r="G400" t="s">
        <v>2626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2591</v>
      </c>
      <c r="D401" t="s">
        <v>2648</v>
      </c>
      <c r="E401" t="s">
        <v>2649</v>
      </c>
      <c r="F401" t="s">
        <v>2080</v>
      </c>
      <c r="G401" t="s">
        <v>2647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2591</v>
      </c>
      <c r="D402" t="s">
        <v>2660</v>
      </c>
      <c r="E402" t="s">
        <v>2661</v>
      </c>
      <c r="F402" t="s">
        <v>2080</v>
      </c>
      <c r="G402" t="s">
        <v>2659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2591</v>
      </c>
      <c r="D403" t="s">
        <v>2663</v>
      </c>
      <c r="E403" t="s">
        <v>2664</v>
      </c>
      <c r="F403" t="s">
        <v>2080</v>
      </c>
      <c r="G403" t="s">
        <v>2662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2591</v>
      </c>
      <c r="D404" t="s">
        <v>2609</v>
      </c>
      <c r="E404" t="s">
        <v>2610</v>
      </c>
      <c r="F404" t="s">
        <v>2080</v>
      </c>
      <c r="G404" t="s">
        <v>2608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2591</v>
      </c>
      <c r="D405" t="s">
        <v>2657</v>
      </c>
      <c r="E405" t="s">
        <v>2658</v>
      </c>
      <c r="F405" t="s">
        <v>2080</v>
      </c>
      <c r="G405" t="s">
        <v>2656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2591</v>
      </c>
      <c r="D406" t="s">
        <v>1452</v>
      </c>
      <c r="E406" t="s">
        <v>2595</v>
      </c>
      <c r="F406" t="s">
        <v>2080</v>
      </c>
      <c r="G406" t="s">
        <v>2594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2591</v>
      </c>
      <c r="D407" t="s">
        <v>2593</v>
      </c>
      <c r="E407" t="s">
        <v>1445</v>
      </c>
      <c r="F407" t="s">
        <v>2080</v>
      </c>
      <c r="G407" t="s">
        <v>1444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2290</v>
      </c>
      <c r="D408" t="s">
        <v>2407</v>
      </c>
      <c r="E408" t="s">
        <v>387</v>
      </c>
      <c r="F408" t="s">
        <v>2080</v>
      </c>
      <c r="G408" t="s">
        <v>2920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2290</v>
      </c>
      <c r="D409" t="s">
        <v>2355</v>
      </c>
      <c r="E409" t="s">
        <v>384</v>
      </c>
      <c r="F409" t="s">
        <v>2080</v>
      </c>
      <c r="G409" t="s">
        <v>381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2290</v>
      </c>
      <c r="D410" t="s">
        <v>2392</v>
      </c>
      <c r="E410" t="s">
        <v>240</v>
      </c>
      <c r="F410" t="s">
        <v>2080</v>
      </c>
      <c r="G410" t="s">
        <v>2391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2290</v>
      </c>
      <c r="D411" t="s">
        <v>2351</v>
      </c>
      <c r="E411" t="s">
        <v>217</v>
      </c>
      <c r="F411" t="s">
        <v>2080</v>
      </c>
      <c r="G411" t="s">
        <v>2921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2290</v>
      </c>
      <c r="D412" t="s">
        <v>2453</v>
      </c>
      <c r="E412" t="s">
        <v>495</v>
      </c>
      <c r="F412" t="s">
        <v>2080</v>
      </c>
      <c r="G412" t="s">
        <v>493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2251</v>
      </c>
      <c r="D413" t="s">
        <v>2254</v>
      </c>
      <c r="E413" t="s">
        <v>1299</v>
      </c>
      <c r="F413" t="s">
        <v>2080</v>
      </c>
      <c r="G413" t="s">
        <v>1298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2251</v>
      </c>
      <c r="D414" t="s">
        <v>2255</v>
      </c>
      <c r="E414" t="s">
        <v>1301</v>
      </c>
      <c r="F414" t="s">
        <v>2080</v>
      </c>
      <c r="G414" t="s">
        <v>1300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2591</v>
      </c>
      <c r="D415" t="s">
        <v>2606</v>
      </c>
      <c r="E415" t="s">
        <v>1454</v>
      </c>
      <c r="F415" t="s">
        <v>2080</v>
      </c>
      <c r="G415" t="s">
        <v>1453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2172</v>
      </c>
      <c r="D416" t="s">
        <v>2191</v>
      </c>
      <c r="E416" t="s">
        <v>1156</v>
      </c>
      <c r="F416" t="s">
        <v>2080</v>
      </c>
      <c r="G416" t="s">
        <v>1155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2172</v>
      </c>
      <c r="D417" t="s">
        <v>2209</v>
      </c>
      <c r="E417" t="s">
        <v>1160</v>
      </c>
      <c r="F417" t="s">
        <v>2080</v>
      </c>
      <c r="G417" t="s">
        <v>1159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2172</v>
      </c>
      <c r="D418" t="s">
        <v>2213</v>
      </c>
      <c r="E418" t="s">
        <v>1176</v>
      </c>
      <c r="F418" t="s">
        <v>2080</v>
      </c>
      <c r="G418" t="s">
        <v>1175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2290</v>
      </c>
      <c r="D419" t="s">
        <v>2454</v>
      </c>
      <c r="E419" t="s">
        <v>497</v>
      </c>
      <c r="F419" t="s">
        <v>2080</v>
      </c>
      <c r="G419" t="s">
        <v>496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2290</v>
      </c>
      <c r="D420" t="s">
        <v>2416</v>
      </c>
      <c r="E420" t="s">
        <v>265</v>
      </c>
      <c r="F420" t="s">
        <v>2080</v>
      </c>
      <c r="G420" t="s">
        <v>2415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2290</v>
      </c>
      <c r="D421" t="s">
        <v>2376</v>
      </c>
      <c r="E421" t="s">
        <v>391</v>
      </c>
      <c r="F421" t="s">
        <v>2080</v>
      </c>
      <c r="G421" t="s">
        <v>388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2241</v>
      </c>
      <c r="D422" t="s">
        <v>2242</v>
      </c>
      <c r="E422" t="s">
        <v>1220</v>
      </c>
      <c r="F422" t="s">
        <v>2080</v>
      </c>
      <c r="G422" t="s">
        <v>1219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2290</v>
      </c>
      <c r="D423" t="s">
        <v>2314</v>
      </c>
      <c r="E423" t="s">
        <v>224</v>
      </c>
      <c r="F423" t="s">
        <v>2080</v>
      </c>
      <c r="G423" t="s">
        <v>221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2172</v>
      </c>
      <c r="D424" t="s">
        <v>2206</v>
      </c>
      <c r="E424" t="s">
        <v>1181</v>
      </c>
      <c r="F424" t="s">
        <v>2080</v>
      </c>
      <c r="G424" t="s">
        <v>2205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2078</v>
      </c>
      <c r="D425" t="s">
        <v>2081</v>
      </c>
      <c r="E425" t="s">
        <v>1060</v>
      </c>
      <c r="F425" t="s">
        <v>2080</v>
      </c>
      <c r="G425" t="s">
        <v>1059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3029</v>
      </c>
      <c r="D426" t="s">
        <v>2282</v>
      </c>
      <c r="E426" t="s">
        <v>1280</v>
      </c>
      <c r="F426" t="s">
        <v>2080</v>
      </c>
      <c r="G426" t="s">
        <v>2281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2674</v>
      </c>
      <c r="D427" t="s">
        <v>2763</v>
      </c>
      <c r="E427" t="s">
        <v>1616</v>
      </c>
      <c r="F427" t="s">
        <v>2080</v>
      </c>
      <c r="G427" t="s">
        <v>1615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2674</v>
      </c>
      <c r="D428" t="s">
        <v>2762</v>
      </c>
      <c r="E428" t="s">
        <v>1618</v>
      </c>
      <c r="F428" t="s">
        <v>2080</v>
      </c>
      <c r="G428" t="s">
        <v>1617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2290</v>
      </c>
      <c r="D429" t="s">
        <v>2417</v>
      </c>
      <c r="E429" t="s">
        <v>406</v>
      </c>
      <c r="F429" t="s">
        <v>2080</v>
      </c>
      <c r="G429" t="s">
        <v>825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2078</v>
      </c>
      <c r="D430" t="s">
        <v>2110</v>
      </c>
      <c r="E430" t="s">
        <v>1429</v>
      </c>
      <c r="F430" t="s">
        <v>2080</v>
      </c>
      <c r="G430" t="s">
        <v>1428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2237</v>
      </c>
      <c r="D431" t="s">
        <v>2240</v>
      </c>
      <c r="E431" t="s">
        <v>1216</v>
      </c>
      <c r="F431" t="s">
        <v>2080</v>
      </c>
      <c r="G431" t="s">
        <v>2239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2470</v>
      </c>
      <c r="D432" t="s">
        <v>1421</v>
      </c>
      <c r="E432" t="s">
        <v>1422</v>
      </c>
      <c r="F432" t="s">
        <v>2080</v>
      </c>
      <c r="G432" t="s">
        <v>2562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2290</v>
      </c>
      <c r="D433" t="s">
        <v>2455</v>
      </c>
      <c r="E433" t="s">
        <v>499</v>
      </c>
      <c r="F433" t="s">
        <v>2080</v>
      </c>
      <c r="G433" t="s">
        <v>498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2078</v>
      </c>
      <c r="D434" t="s">
        <v>2118</v>
      </c>
      <c r="E434" t="s">
        <v>1753</v>
      </c>
      <c r="F434" t="s">
        <v>2080</v>
      </c>
      <c r="G434" t="s">
        <v>2117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2172</v>
      </c>
      <c r="D435" t="s">
        <v>2173</v>
      </c>
      <c r="E435" t="s">
        <v>1147</v>
      </c>
      <c r="F435" t="s">
        <v>2080</v>
      </c>
      <c r="G435" t="s">
        <v>2171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2172</v>
      </c>
      <c r="D436" t="s">
        <v>2180</v>
      </c>
      <c r="E436" t="s">
        <v>1152</v>
      </c>
      <c r="F436" t="s">
        <v>2080</v>
      </c>
      <c r="G436" t="s">
        <v>2179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2154</v>
      </c>
      <c r="D437" t="s">
        <v>2156</v>
      </c>
      <c r="E437" t="s">
        <v>1093</v>
      </c>
      <c r="F437" t="s">
        <v>2080</v>
      </c>
      <c r="G437" t="s">
        <v>1092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2290</v>
      </c>
      <c r="D438" t="s">
        <v>2424</v>
      </c>
      <c r="E438" t="s">
        <v>377</v>
      </c>
      <c r="F438" t="s">
        <v>2080</v>
      </c>
      <c r="G438" t="s">
        <v>373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2290</v>
      </c>
      <c r="D439" t="s">
        <v>2419</v>
      </c>
      <c r="E439" t="s">
        <v>285</v>
      </c>
      <c r="F439" t="s">
        <v>2080</v>
      </c>
      <c r="G439" t="s">
        <v>2418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2591</v>
      </c>
      <c r="D440" t="s">
        <v>2654</v>
      </c>
      <c r="E440" t="s">
        <v>2655</v>
      </c>
      <c r="F440" t="s">
        <v>2080</v>
      </c>
      <c r="G440" t="s">
        <v>2653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2172</v>
      </c>
      <c r="D441" t="s">
        <v>2196</v>
      </c>
      <c r="E441" t="s">
        <v>1172</v>
      </c>
      <c r="F441" t="s">
        <v>2080</v>
      </c>
      <c r="G441" t="s">
        <v>1171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2172</v>
      </c>
      <c r="D442" t="s">
        <v>2193</v>
      </c>
      <c r="E442" t="s">
        <v>1143</v>
      </c>
      <c r="F442" t="s">
        <v>2080</v>
      </c>
      <c r="G442" t="s">
        <v>1142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2172</v>
      </c>
      <c r="D443" t="s">
        <v>2175</v>
      </c>
      <c r="E443" t="s">
        <v>1146</v>
      </c>
      <c r="F443" t="s">
        <v>2080</v>
      </c>
      <c r="G443" t="s">
        <v>2174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2470</v>
      </c>
      <c r="D444" t="s">
        <v>2473</v>
      </c>
      <c r="E444" t="s">
        <v>1313</v>
      </c>
      <c r="F444" t="s">
        <v>2080</v>
      </c>
      <c r="G444" t="s">
        <v>1312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2232</v>
      </c>
      <c r="D445" t="s">
        <v>2234</v>
      </c>
      <c r="E445" t="s">
        <v>1210</v>
      </c>
      <c r="F445" t="s">
        <v>2080</v>
      </c>
      <c r="G445" t="s">
        <v>1209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2591</v>
      </c>
      <c r="D446" t="s">
        <v>2604</v>
      </c>
      <c r="E446" t="s">
        <v>1456</v>
      </c>
      <c r="F446" t="s">
        <v>2080</v>
      </c>
      <c r="G446" t="s">
        <v>1455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2172</v>
      </c>
      <c r="D447" t="s">
        <v>2231</v>
      </c>
      <c r="E447" t="s">
        <v>1200</v>
      </c>
      <c r="F447" t="s">
        <v>2080</v>
      </c>
      <c r="G447" t="s">
        <v>1199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2172</v>
      </c>
      <c r="D448" t="s">
        <v>2227</v>
      </c>
      <c r="E448" t="s">
        <v>1205</v>
      </c>
      <c r="F448" t="s">
        <v>2080</v>
      </c>
      <c r="G448" t="s">
        <v>1204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2241</v>
      </c>
      <c r="D449" t="s">
        <v>2243</v>
      </c>
      <c r="E449" t="s">
        <v>1225</v>
      </c>
      <c r="F449" t="s">
        <v>2080</v>
      </c>
      <c r="G449" t="s">
        <v>1224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2241</v>
      </c>
      <c r="D450" t="s">
        <v>2245</v>
      </c>
      <c r="E450" t="s">
        <v>1232</v>
      </c>
      <c r="F450" t="s">
        <v>2080</v>
      </c>
      <c r="G450" t="s">
        <v>1231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2232</v>
      </c>
      <c r="D451" t="s">
        <v>2233</v>
      </c>
      <c r="E451" t="s">
        <v>1208</v>
      </c>
      <c r="F451" t="s">
        <v>2080</v>
      </c>
      <c r="G451" t="s">
        <v>1207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2674</v>
      </c>
      <c r="D452" t="s">
        <v>1468</v>
      </c>
      <c r="E452" t="s">
        <v>1469</v>
      </c>
      <c r="F452" t="s">
        <v>2080</v>
      </c>
      <c r="G452" t="s">
        <v>1467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2470</v>
      </c>
      <c r="D453" t="s">
        <v>2536</v>
      </c>
      <c r="E453" t="s">
        <v>1366</v>
      </c>
      <c r="F453" t="s">
        <v>2080</v>
      </c>
      <c r="G453" t="s">
        <v>1365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2078</v>
      </c>
      <c r="D454" t="s">
        <v>2126</v>
      </c>
      <c r="E454" t="s">
        <v>1062</v>
      </c>
      <c r="F454" t="s">
        <v>2080</v>
      </c>
      <c r="G454" t="s">
        <v>1061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2470</v>
      </c>
      <c r="D455" t="s">
        <v>2553</v>
      </c>
      <c r="E455" t="s">
        <v>1424</v>
      </c>
      <c r="F455" t="s">
        <v>2080</v>
      </c>
      <c r="G455" t="s">
        <v>1423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2290</v>
      </c>
      <c r="D456" t="s">
        <v>2459</v>
      </c>
      <c r="E456" t="s">
        <v>501</v>
      </c>
      <c r="F456" t="s">
        <v>2080</v>
      </c>
      <c r="G456" t="s">
        <v>500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2251</v>
      </c>
      <c r="D457" t="s">
        <v>2256</v>
      </c>
      <c r="E457" t="s">
        <v>1303</v>
      </c>
      <c r="F457" t="s">
        <v>2080</v>
      </c>
      <c r="G457" t="s">
        <v>1302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2237</v>
      </c>
      <c r="D458" t="s">
        <v>2238</v>
      </c>
      <c r="E458" t="s">
        <v>1215</v>
      </c>
      <c r="F458" t="s">
        <v>2080</v>
      </c>
      <c r="G458" t="s">
        <v>1214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2674</v>
      </c>
      <c r="D459" t="s">
        <v>2675</v>
      </c>
      <c r="E459" t="s">
        <v>1747</v>
      </c>
      <c r="F459" t="s">
        <v>2080</v>
      </c>
      <c r="G459" t="s">
        <v>1746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2674</v>
      </c>
      <c r="D460" t="s">
        <v>2698</v>
      </c>
      <c r="E460" t="s">
        <v>1487</v>
      </c>
      <c r="F460" t="s">
        <v>2080</v>
      </c>
      <c r="G460" t="s">
        <v>1486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2674</v>
      </c>
      <c r="D461" t="s">
        <v>2764</v>
      </c>
      <c r="E461" t="s">
        <v>1624</v>
      </c>
      <c r="F461" t="s">
        <v>2080</v>
      </c>
      <c r="G461" t="s">
        <v>1623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2078</v>
      </c>
      <c r="D462" t="s">
        <v>2093</v>
      </c>
      <c r="E462" t="s">
        <v>1111</v>
      </c>
      <c r="F462" t="s">
        <v>2080</v>
      </c>
      <c r="G462" t="s">
        <v>1110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2078</v>
      </c>
      <c r="D463" t="s">
        <v>2105</v>
      </c>
      <c r="E463" t="s">
        <v>1268</v>
      </c>
      <c r="F463" t="s">
        <v>2080</v>
      </c>
      <c r="G463" t="s">
        <v>2104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2078</v>
      </c>
      <c r="D464" t="s">
        <v>2103</v>
      </c>
      <c r="E464" t="s">
        <v>1263</v>
      </c>
      <c r="F464" t="s">
        <v>2080</v>
      </c>
      <c r="G464" t="s">
        <v>1262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2078</v>
      </c>
      <c r="D465" t="s">
        <v>2109</v>
      </c>
      <c r="E465" t="s">
        <v>1307</v>
      </c>
      <c r="F465" t="s">
        <v>2080</v>
      </c>
      <c r="G465" t="s">
        <v>2108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2078</v>
      </c>
      <c r="D466" t="s">
        <v>2111</v>
      </c>
      <c r="E466" t="s">
        <v>1431</v>
      </c>
      <c r="F466" t="s">
        <v>2080</v>
      </c>
      <c r="G466" t="s">
        <v>1430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2078</v>
      </c>
      <c r="D467" t="s">
        <v>2101</v>
      </c>
      <c r="E467" t="s">
        <v>1213</v>
      </c>
      <c r="F467" t="s">
        <v>2080</v>
      </c>
      <c r="G467" t="s">
        <v>2100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2251</v>
      </c>
      <c r="D468" t="s">
        <v>2105</v>
      </c>
      <c r="E468" t="s">
        <v>1268</v>
      </c>
      <c r="F468" t="s">
        <v>2080</v>
      </c>
      <c r="G468" t="s">
        <v>2250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2674</v>
      </c>
      <c r="D469" t="s">
        <v>2710</v>
      </c>
      <c r="E469" t="s">
        <v>1521</v>
      </c>
      <c r="F469" t="s">
        <v>2080</v>
      </c>
      <c r="G469" t="s">
        <v>1520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2674</v>
      </c>
      <c r="D470" t="s">
        <v>2711</v>
      </c>
      <c r="E470" t="s">
        <v>1523</v>
      </c>
      <c r="F470" t="s">
        <v>2080</v>
      </c>
      <c r="G470" t="s">
        <v>1522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2674</v>
      </c>
      <c r="D471" t="s">
        <v>2713</v>
      </c>
      <c r="E471" t="s">
        <v>1527</v>
      </c>
      <c r="F471" t="s">
        <v>2080</v>
      </c>
      <c r="G471" t="s">
        <v>1526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2674</v>
      </c>
      <c r="D472" t="s">
        <v>2712</v>
      </c>
      <c r="E472" t="s">
        <v>1525</v>
      </c>
      <c r="F472" t="s">
        <v>2080</v>
      </c>
      <c r="G472" t="s">
        <v>1524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2674</v>
      </c>
      <c r="D473" t="s">
        <v>2715</v>
      </c>
      <c r="E473" t="s">
        <v>1531</v>
      </c>
      <c r="F473" t="s">
        <v>2080</v>
      </c>
      <c r="G473" t="s">
        <v>1530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2674</v>
      </c>
      <c r="D474" t="s">
        <v>2716</v>
      </c>
      <c r="E474" t="s">
        <v>1533</v>
      </c>
      <c r="F474" t="s">
        <v>2080</v>
      </c>
      <c r="G474" t="s">
        <v>1532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2078</v>
      </c>
      <c r="D475" t="s">
        <v>2088</v>
      </c>
      <c r="E475" t="s">
        <v>1098</v>
      </c>
      <c r="F475" t="s">
        <v>2080</v>
      </c>
      <c r="G475" t="s">
        <v>1097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2137</v>
      </c>
      <c r="D476" t="s">
        <v>2141</v>
      </c>
      <c r="E476" t="s">
        <v>1073</v>
      </c>
      <c r="F476" t="s">
        <v>2080</v>
      </c>
      <c r="G476" t="s">
        <v>2140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2137</v>
      </c>
      <c r="D477" t="s">
        <v>2151</v>
      </c>
      <c r="E477" t="s">
        <v>1084</v>
      </c>
      <c r="F477" t="s">
        <v>2080</v>
      </c>
      <c r="G477" t="s">
        <v>2150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2078</v>
      </c>
      <c r="D478" t="s">
        <v>2090</v>
      </c>
      <c r="E478" t="s">
        <v>1102</v>
      </c>
      <c r="F478" t="s">
        <v>2080</v>
      </c>
      <c r="G478" t="s">
        <v>1101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2674</v>
      </c>
      <c r="D479" t="s">
        <v>1471</v>
      </c>
      <c r="E479" t="s">
        <v>2697</v>
      </c>
      <c r="F479" t="s">
        <v>2080</v>
      </c>
      <c r="G479" t="s">
        <v>1470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2078</v>
      </c>
      <c r="D480" t="s">
        <v>2096</v>
      </c>
      <c r="E480" t="s">
        <v>1119</v>
      </c>
      <c r="F480" t="s">
        <v>2080</v>
      </c>
      <c r="G480" t="s">
        <v>1118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2591</v>
      </c>
      <c r="D481" t="s">
        <v>2603</v>
      </c>
      <c r="E481" t="s">
        <v>1447</v>
      </c>
      <c r="F481" t="s">
        <v>2080</v>
      </c>
      <c r="G481" t="s">
        <v>1446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2172</v>
      </c>
      <c r="D482" t="s">
        <v>2214</v>
      </c>
      <c r="E482" t="s">
        <v>1187</v>
      </c>
      <c r="F482" t="s">
        <v>2080</v>
      </c>
      <c r="G482" t="s">
        <v>1186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2290</v>
      </c>
      <c r="D483" t="s">
        <v>267</v>
      </c>
      <c r="E483" t="s">
        <v>268</v>
      </c>
      <c r="F483" t="s">
        <v>2080</v>
      </c>
      <c r="G483" t="s">
        <v>2922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2241</v>
      </c>
      <c r="D484" t="s">
        <v>1222</v>
      </c>
      <c r="E484" t="s">
        <v>1223</v>
      </c>
      <c r="F484" t="s">
        <v>2080</v>
      </c>
      <c r="G484" t="s">
        <v>1221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2137</v>
      </c>
      <c r="D485" t="s">
        <v>1086</v>
      </c>
      <c r="E485" t="s">
        <v>1087</v>
      </c>
      <c r="F485" t="s">
        <v>2080</v>
      </c>
      <c r="G485" t="s">
        <v>1085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2232</v>
      </c>
      <c r="D486" t="s">
        <v>2235</v>
      </c>
      <c r="E486" t="s">
        <v>1212</v>
      </c>
      <c r="F486" t="s">
        <v>2080</v>
      </c>
      <c r="G486" t="s">
        <v>1211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2078</v>
      </c>
      <c r="D487" t="s">
        <v>2124</v>
      </c>
      <c r="E487" t="s">
        <v>2125</v>
      </c>
      <c r="F487" t="s">
        <v>2080</v>
      </c>
      <c r="G487" t="s">
        <v>1764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2470</v>
      </c>
      <c r="D488" t="s">
        <v>2471</v>
      </c>
      <c r="E488" t="s">
        <v>1309</v>
      </c>
      <c r="F488" t="s">
        <v>2080</v>
      </c>
      <c r="G488" t="s">
        <v>1308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2290</v>
      </c>
      <c r="D489" t="s">
        <v>2368</v>
      </c>
      <c r="E489" t="s">
        <v>227</v>
      </c>
      <c r="F489" t="s">
        <v>2080</v>
      </c>
      <c r="G489" t="s">
        <v>225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2166</v>
      </c>
      <c r="D490" t="s">
        <v>2167</v>
      </c>
      <c r="E490" t="s">
        <v>1113</v>
      </c>
      <c r="F490" t="s">
        <v>2080</v>
      </c>
      <c r="G490" t="s">
        <v>1112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2470</v>
      </c>
      <c r="D491" t="s">
        <v>2557</v>
      </c>
      <c r="E491" t="s">
        <v>1342</v>
      </c>
      <c r="F491" t="s">
        <v>2080</v>
      </c>
      <c r="G491" t="s">
        <v>1341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2166</v>
      </c>
      <c r="D492" t="s">
        <v>2168</v>
      </c>
      <c r="E492" t="s">
        <v>1115</v>
      </c>
      <c r="F492" t="s">
        <v>2080</v>
      </c>
      <c r="G492" t="s">
        <v>1114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2674</v>
      </c>
      <c r="D493" t="s">
        <v>2739</v>
      </c>
      <c r="E493" t="s">
        <v>1574</v>
      </c>
      <c r="F493" t="s">
        <v>2080</v>
      </c>
      <c r="G493" t="s">
        <v>1573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2674</v>
      </c>
      <c r="D494" t="s">
        <v>2759</v>
      </c>
      <c r="E494" t="s">
        <v>1653</v>
      </c>
      <c r="F494" t="s">
        <v>2080</v>
      </c>
      <c r="G494" t="s">
        <v>1652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2674</v>
      </c>
      <c r="D495" t="s">
        <v>2804</v>
      </c>
      <c r="E495" t="s">
        <v>1706</v>
      </c>
      <c r="F495" t="s">
        <v>2080</v>
      </c>
      <c r="G495" t="s">
        <v>1705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2470</v>
      </c>
      <c r="D496" t="s">
        <v>1321</v>
      </c>
      <c r="E496" t="s">
        <v>2475</v>
      </c>
      <c r="F496" t="s">
        <v>2080</v>
      </c>
      <c r="G496" t="s">
        <v>1320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2470</v>
      </c>
      <c r="D497" t="s">
        <v>1317</v>
      </c>
      <c r="E497" t="s">
        <v>2477</v>
      </c>
      <c r="F497" t="s">
        <v>2080</v>
      </c>
      <c r="G497" t="s">
        <v>1316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2172</v>
      </c>
      <c r="D498" t="s">
        <v>1194</v>
      </c>
      <c r="E498" t="s">
        <v>1195</v>
      </c>
      <c r="F498" t="s">
        <v>2080</v>
      </c>
      <c r="G498" t="s">
        <v>1193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2241</v>
      </c>
      <c r="D499" t="s">
        <v>1227</v>
      </c>
      <c r="E499" t="s">
        <v>1228</v>
      </c>
      <c r="F499" t="s">
        <v>2080</v>
      </c>
      <c r="G499" t="s">
        <v>1226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2251</v>
      </c>
      <c r="D500" t="s">
        <v>1295</v>
      </c>
      <c r="E500" t="s">
        <v>1296</v>
      </c>
      <c r="F500" t="s">
        <v>2080</v>
      </c>
      <c r="G500" t="s">
        <v>1294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2154</v>
      </c>
      <c r="D501" t="s">
        <v>1095</v>
      </c>
      <c r="E501" t="s">
        <v>1096</v>
      </c>
      <c r="F501" t="s">
        <v>2080</v>
      </c>
      <c r="G501" t="s">
        <v>1094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2251</v>
      </c>
      <c r="D502" t="s">
        <v>1292</v>
      </c>
      <c r="E502" t="s">
        <v>1293</v>
      </c>
      <c r="F502" t="s">
        <v>2080</v>
      </c>
      <c r="G502" t="s">
        <v>1291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2470</v>
      </c>
      <c r="D503" t="s">
        <v>1319</v>
      </c>
      <c r="E503" t="s">
        <v>2476</v>
      </c>
      <c r="F503" t="s">
        <v>2080</v>
      </c>
      <c r="G503" t="s">
        <v>1318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2290</v>
      </c>
      <c r="D504" t="s">
        <v>2328</v>
      </c>
      <c r="E504" t="s">
        <v>219</v>
      </c>
      <c r="F504" t="s">
        <v>2080</v>
      </c>
      <c r="G504" t="s">
        <v>2327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2172</v>
      </c>
      <c r="D505" t="s">
        <v>2195</v>
      </c>
      <c r="E505" t="s">
        <v>1162</v>
      </c>
      <c r="F505" t="s">
        <v>2080</v>
      </c>
      <c r="G505" t="s">
        <v>1161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2290</v>
      </c>
      <c r="D506" t="s">
        <v>2296</v>
      </c>
      <c r="E506" t="s">
        <v>792</v>
      </c>
      <c r="F506" t="s">
        <v>2080</v>
      </c>
      <c r="G506" t="s">
        <v>2295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2674</v>
      </c>
      <c r="D507" t="s">
        <v>2705</v>
      </c>
      <c r="E507" t="s">
        <v>1480</v>
      </c>
      <c r="F507" t="s">
        <v>2080</v>
      </c>
      <c r="G507" t="s">
        <v>1479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2674</v>
      </c>
      <c r="D508" t="s">
        <v>2706</v>
      </c>
      <c r="E508" t="s">
        <v>1497</v>
      </c>
      <c r="F508" t="s">
        <v>2080</v>
      </c>
      <c r="G508" t="s">
        <v>1496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2674</v>
      </c>
      <c r="D509" t="s">
        <v>1703</v>
      </c>
      <c r="E509" t="s">
        <v>1704</v>
      </c>
      <c r="F509" t="s">
        <v>2080</v>
      </c>
      <c r="G509" t="s">
        <v>1702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2674</v>
      </c>
      <c r="D510" t="s">
        <v>1710</v>
      </c>
      <c r="E510" t="s">
        <v>1711</v>
      </c>
      <c r="F510" t="s">
        <v>2080</v>
      </c>
      <c r="G510" t="s">
        <v>1709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2674</v>
      </c>
      <c r="D511" t="s">
        <v>1731</v>
      </c>
      <c r="E511" t="s">
        <v>1732</v>
      </c>
      <c r="F511" t="s">
        <v>2080</v>
      </c>
      <c r="G511" t="s">
        <v>1730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2674</v>
      </c>
      <c r="D512" t="s">
        <v>1628</v>
      </c>
      <c r="E512" t="s">
        <v>1629</v>
      </c>
      <c r="F512" t="s">
        <v>2080</v>
      </c>
      <c r="G512" t="s">
        <v>1627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2674</v>
      </c>
      <c r="D513" t="s">
        <v>1635</v>
      </c>
      <c r="E513" t="s">
        <v>1636</v>
      </c>
      <c r="F513" t="s">
        <v>2080</v>
      </c>
      <c r="G513" t="s">
        <v>1634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2674</v>
      </c>
      <c r="D514" t="s">
        <v>1644</v>
      </c>
      <c r="E514" t="s">
        <v>1645</v>
      </c>
      <c r="F514" t="s">
        <v>2080</v>
      </c>
      <c r="G514" t="s">
        <v>1643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2674</v>
      </c>
      <c r="D515" t="s">
        <v>1647</v>
      </c>
      <c r="E515" t="s">
        <v>1648</v>
      </c>
      <c r="F515" t="s">
        <v>2080</v>
      </c>
      <c r="G515" t="s">
        <v>1646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2674</v>
      </c>
      <c r="D516" t="s">
        <v>1650</v>
      </c>
      <c r="E516" t="s">
        <v>1651</v>
      </c>
      <c r="F516" t="s">
        <v>2080</v>
      </c>
      <c r="G516" t="s">
        <v>1649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2674</v>
      </c>
      <c r="D517" t="s">
        <v>1657</v>
      </c>
      <c r="E517" t="s">
        <v>1658</v>
      </c>
      <c r="F517" t="s">
        <v>2080</v>
      </c>
      <c r="G517" t="s">
        <v>1656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2674</v>
      </c>
      <c r="D518" t="s">
        <v>1665</v>
      </c>
      <c r="E518" t="s">
        <v>1666</v>
      </c>
      <c r="F518" t="s">
        <v>2080</v>
      </c>
      <c r="G518" t="s">
        <v>1664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2674</v>
      </c>
      <c r="D519" t="s">
        <v>1680</v>
      </c>
      <c r="E519" t="s">
        <v>1681</v>
      </c>
      <c r="F519" t="s">
        <v>2080</v>
      </c>
      <c r="G519" t="s">
        <v>1679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2674</v>
      </c>
      <c r="D520" t="s">
        <v>1569</v>
      </c>
      <c r="E520" t="s">
        <v>1570</v>
      </c>
      <c r="F520" t="s">
        <v>2080</v>
      </c>
      <c r="G520" t="s">
        <v>1568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2078</v>
      </c>
      <c r="D521" t="s">
        <v>2122</v>
      </c>
      <c r="E521" t="s">
        <v>1761</v>
      </c>
      <c r="F521" t="s">
        <v>2080</v>
      </c>
      <c r="G521" t="s">
        <v>1760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2290</v>
      </c>
      <c r="D522" t="s">
        <v>2338</v>
      </c>
      <c r="E522" t="s">
        <v>810</v>
      </c>
      <c r="F522" t="s">
        <v>2080</v>
      </c>
      <c r="G522" t="s">
        <v>807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2674</v>
      </c>
      <c r="D523" t="s">
        <v>2719</v>
      </c>
      <c r="E523" t="s">
        <v>1536</v>
      </c>
      <c r="F523" t="s">
        <v>2080</v>
      </c>
      <c r="G523" t="s">
        <v>1535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2078</v>
      </c>
      <c r="D524" t="s">
        <v>2091</v>
      </c>
      <c r="E524" t="s">
        <v>1106</v>
      </c>
      <c r="F524" t="s">
        <v>2080</v>
      </c>
      <c r="G524" t="s">
        <v>1105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2290</v>
      </c>
      <c r="D525" t="s">
        <v>2344</v>
      </c>
      <c r="E525" t="s">
        <v>803</v>
      </c>
      <c r="F525" t="s">
        <v>2080</v>
      </c>
      <c r="G525" t="s">
        <v>2343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2241</v>
      </c>
      <c r="D526" t="s">
        <v>1234</v>
      </c>
      <c r="E526" t="s">
        <v>1235</v>
      </c>
      <c r="F526" t="s">
        <v>2080</v>
      </c>
      <c r="G526" t="s">
        <v>1233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2241</v>
      </c>
      <c r="D527" t="s">
        <v>1236</v>
      </c>
      <c r="E527" t="s">
        <v>1237</v>
      </c>
      <c r="F527" t="s">
        <v>2080</v>
      </c>
      <c r="G527" t="s">
        <v>2246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2241</v>
      </c>
      <c r="D528" t="s">
        <v>1260</v>
      </c>
      <c r="E528" t="s">
        <v>1261</v>
      </c>
      <c r="F528" t="s">
        <v>2080</v>
      </c>
      <c r="G528" t="s">
        <v>1259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2241</v>
      </c>
      <c r="D529" t="s">
        <v>1257</v>
      </c>
      <c r="E529" t="s">
        <v>1258</v>
      </c>
      <c r="F529" t="s">
        <v>2080</v>
      </c>
      <c r="G529" t="s">
        <v>1256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2241</v>
      </c>
      <c r="D530" t="s">
        <v>1245</v>
      </c>
      <c r="E530" t="s">
        <v>1246</v>
      </c>
      <c r="F530" t="s">
        <v>2080</v>
      </c>
      <c r="G530" t="s">
        <v>1244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2241</v>
      </c>
      <c r="D531" t="s">
        <v>1248</v>
      </c>
      <c r="E531" t="s">
        <v>1249</v>
      </c>
      <c r="F531" t="s">
        <v>2080</v>
      </c>
      <c r="G531" t="s">
        <v>1247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2241</v>
      </c>
      <c r="D532" t="s">
        <v>1242</v>
      </c>
      <c r="E532" t="s">
        <v>1243</v>
      </c>
      <c r="F532" t="s">
        <v>2080</v>
      </c>
      <c r="G532" t="s">
        <v>1241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2241</v>
      </c>
      <c r="D533" t="s">
        <v>1251</v>
      </c>
      <c r="E533" t="s">
        <v>1252</v>
      </c>
      <c r="F533" t="s">
        <v>2080</v>
      </c>
      <c r="G533" t="s">
        <v>1250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2241</v>
      </c>
      <c r="D534" t="s">
        <v>1254</v>
      </c>
      <c r="E534" t="s">
        <v>1255</v>
      </c>
      <c r="F534" t="s">
        <v>2080</v>
      </c>
      <c r="G534" t="s">
        <v>1253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2241</v>
      </c>
      <c r="D535" t="s">
        <v>1239</v>
      </c>
      <c r="E535" t="s">
        <v>1240</v>
      </c>
      <c r="F535" t="s">
        <v>2080</v>
      </c>
      <c r="G535" t="s">
        <v>1238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2290</v>
      </c>
      <c r="D536" t="s">
        <v>2463</v>
      </c>
      <c r="E536" t="s">
        <v>824</v>
      </c>
      <c r="F536" t="s">
        <v>2080</v>
      </c>
      <c r="G536" t="s">
        <v>793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2078</v>
      </c>
      <c r="D537" t="s">
        <v>2128</v>
      </c>
      <c r="E537" t="s">
        <v>1466</v>
      </c>
      <c r="F537" t="s">
        <v>2080</v>
      </c>
      <c r="G537" t="s">
        <v>2127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2290</v>
      </c>
      <c r="D538" t="s">
        <v>2465</v>
      </c>
      <c r="E538" t="s">
        <v>820</v>
      </c>
      <c r="F538" t="s">
        <v>2080</v>
      </c>
      <c r="G538" t="s">
        <v>2464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2163</v>
      </c>
      <c r="D539" t="s">
        <v>2164</v>
      </c>
      <c r="E539" t="s">
        <v>2165</v>
      </c>
      <c r="F539" t="s">
        <v>2080</v>
      </c>
      <c r="G539" t="s">
        <v>1107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2290</v>
      </c>
      <c r="D540" t="s">
        <v>2466</v>
      </c>
      <c r="E540" t="s">
        <v>2467</v>
      </c>
      <c r="F540" t="s">
        <v>2080</v>
      </c>
      <c r="G540" t="s">
        <v>1053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2470</v>
      </c>
      <c r="D541" t="s">
        <v>2576</v>
      </c>
      <c r="E541" t="s">
        <v>1350</v>
      </c>
      <c r="F541" t="s">
        <v>2080</v>
      </c>
      <c r="G541" t="s">
        <v>2575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2166</v>
      </c>
      <c r="D542" t="s">
        <v>2169</v>
      </c>
      <c r="E542" t="s">
        <v>2170</v>
      </c>
      <c r="F542" t="s">
        <v>2080</v>
      </c>
      <c r="G542" t="s">
        <v>1116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2078</v>
      </c>
      <c r="D543" t="s">
        <v>2129</v>
      </c>
      <c r="E543" t="s">
        <v>1058</v>
      </c>
      <c r="F543" t="s">
        <v>2080</v>
      </c>
      <c r="G543" t="s">
        <v>1057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2674</v>
      </c>
      <c r="D544" t="s">
        <v>2810</v>
      </c>
      <c r="E544" t="s">
        <v>1744</v>
      </c>
      <c r="F544" t="s">
        <v>2080</v>
      </c>
      <c r="G544" t="s">
        <v>1743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3029</v>
      </c>
      <c r="D545" t="s">
        <v>2288</v>
      </c>
      <c r="E545" t="s">
        <v>2289</v>
      </c>
      <c r="F545" t="s">
        <v>2080</v>
      </c>
      <c r="G545" t="s">
        <v>2287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2290</v>
      </c>
      <c r="D546" t="s">
        <v>2063</v>
      </c>
      <c r="E546" t="s">
        <v>1818</v>
      </c>
      <c r="F546" t="s">
        <v>2080</v>
      </c>
      <c r="G546" t="s">
        <v>2468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2470</v>
      </c>
      <c r="D547" t="s">
        <v>2578</v>
      </c>
      <c r="E547" t="s">
        <v>2579</v>
      </c>
      <c r="F547" t="s">
        <v>2080</v>
      </c>
      <c r="G547" t="s">
        <v>2577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2470</v>
      </c>
      <c r="D548" t="s">
        <v>2581</v>
      </c>
      <c r="E548" t="s">
        <v>2582</v>
      </c>
      <c r="F548" t="s">
        <v>2080</v>
      </c>
      <c r="G548" t="s">
        <v>2580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2290</v>
      </c>
      <c r="D549" t="s">
        <v>2064</v>
      </c>
      <c r="E549" t="s">
        <v>2065</v>
      </c>
      <c r="F549" t="s">
        <v>2080</v>
      </c>
      <c r="G549" t="s">
        <v>2469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2158</v>
      </c>
      <c r="D550" t="s">
        <v>2159</v>
      </c>
      <c r="E550" t="s">
        <v>2160</v>
      </c>
      <c r="F550" t="s">
        <v>2080</v>
      </c>
      <c r="G550" t="s">
        <v>2157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2674</v>
      </c>
      <c r="D551" t="s">
        <v>2812</v>
      </c>
      <c r="E551" t="s">
        <v>2813</v>
      </c>
      <c r="F551" t="s">
        <v>2080</v>
      </c>
      <c r="G551" t="s">
        <v>2811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2470</v>
      </c>
      <c r="D552" t="s">
        <v>2584</v>
      </c>
      <c r="E552" t="s">
        <v>2585</v>
      </c>
      <c r="F552" t="s">
        <v>2080</v>
      </c>
      <c r="G552" t="s">
        <v>2583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2470</v>
      </c>
      <c r="D553" t="s">
        <v>2586</v>
      </c>
      <c r="E553" t="s">
        <v>2587</v>
      </c>
      <c r="F553" t="s">
        <v>2080</v>
      </c>
      <c r="G553" t="s">
        <v>3045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2470</v>
      </c>
      <c r="D554" t="s">
        <v>2589</v>
      </c>
      <c r="E554" t="s">
        <v>2590</v>
      </c>
      <c r="F554" t="s">
        <v>2080</v>
      </c>
      <c r="G554" t="s">
        <v>2588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2078</v>
      </c>
      <c r="D555" t="s">
        <v>2131</v>
      </c>
      <c r="E555" t="s">
        <v>2132</v>
      </c>
      <c r="F555" t="s">
        <v>2080</v>
      </c>
      <c r="G555" t="s">
        <v>2130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2078</v>
      </c>
      <c r="D556" t="s">
        <v>2134</v>
      </c>
      <c r="E556" t="s">
        <v>2135</v>
      </c>
      <c r="F556" t="s">
        <v>2080</v>
      </c>
      <c r="G556" t="s">
        <v>2133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2172</v>
      </c>
      <c r="D557" t="s">
        <v>3027</v>
      </c>
      <c r="E557" t="s">
        <v>3028</v>
      </c>
      <c r="F557" t="s">
        <v>2080</v>
      </c>
      <c r="G557" t="s">
        <v>3026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2166</v>
      </c>
      <c r="D558" t="s">
        <v>3024</v>
      </c>
      <c r="E558" t="s">
        <v>3025</v>
      </c>
      <c r="F558" t="s">
        <v>2080</v>
      </c>
      <c r="G558" t="s">
        <v>3023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2137</v>
      </c>
      <c r="D559" t="s">
        <v>3021</v>
      </c>
      <c r="E559" t="s">
        <v>3022</v>
      </c>
      <c r="F559" t="s">
        <v>2080</v>
      </c>
      <c r="G559" t="s">
        <v>3020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2470</v>
      </c>
      <c r="D560" t="s">
        <v>3047</v>
      </c>
      <c r="E560" t="s">
        <v>3048</v>
      </c>
      <c r="F560" t="s">
        <v>2080</v>
      </c>
      <c r="G560" t="s">
        <v>3046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C1" zoomScale="90" zoomScaleNormal="90" workbookViewId="0">
      <pane ySplit="2" topLeftCell="A3" activePane="bottomLeft" state="frozen"/>
      <selection pane="bottomLeft" activeCell="K16" sqref="K16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7" t="s">
        <v>1894</v>
      </c>
      <c r="B1" s="317"/>
      <c r="C1" s="317"/>
      <c r="D1" s="317"/>
      <c r="E1" s="317"/>
      <c r="F1" s="76" t="str">
        <f>IF(OR('OPĆI DIO'!C1="odaberite -",'OPĆI DIO'!C1=""),"Molimo odaberite proračunskog korisnika na radnom listu Opći podaci!","")</f>
        <v/>
      </c>
      <c r="G1" s="76"/>
      <c r="K1" s="119" t="s">
        <v>1893</v>
      </c>
    </row>
    <row r="2" spans="1:27" ht="36" customHeight="1">
      <c r="A2" s="12" t="s">
        <v>34</v>
      </c>
      <c r="B2" s="12" t="s">
        <v>35</v>
      </c>
      <c r="C2" s="277" t="s">
        <v>3143</v>
      </c>
      <c r="D2" s="12" t="s">
        <v>36</v>
      </c>
      <c r="E2" s="12" t="s">
        <v>37</v>
      </c>
      <c r="F2" s="12" t="s">
        <v>3130</v>
      </c>
      <c r="G2" s="41" t="s">
        <v>3129</v>
      </c>
      <c r="H2" s="12" t="s">
        <v>525</v>
      </c>
      <c r="I2" s="77" t="s">
        <v>2925</v>
      </c>
      <c r="J2" s="77" t="s">
        <v>2074</v>
      </c>
      <c r="K2" s="77" t="s">
        <v>2926</v>
      </c>
      <c r="L2" s="243" t="s">
        <v>1892</v>
      </c>
      <c r="M2" s="110" t="s">
        <v>2059</v>
      </c>
      <c r="N2" s="38" t="s">
        <v>506</v>
      </c>
      <c r="O2" s="38" t="s">
        <v>507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9">
        <f>IFERROR(VLOOKUP(G3,$T$6:$AA$500,2,FALSE),"")</f>
        <v>67111</v>
      </c>
      <c r="G3" s="198" t="s">
        <v>3189</v>
      </c>
      <c r="H3" s="199" t="str">
        <f>IFERROR(VLOOKUP(G3,$T$6:$AA$500,3,FALSE),"")</f>
        <v xml:space="preserve">Prihodi iz nadležnog proračuna za financiranje rashoda poslovanja </v>
      </c>
      <c r="I3" s="73">
        <v>2046670</v>
      </c>
      <c r="J3" s="73">
        <v>2046670</v>
      </c>
      <c r="K3" s="73">
        <v>2046670</v>
      </c>
      <c r="L3" s="244"/>
      <c r="M3" t="str">
        <f>IF(F3="","",'OPĆI DIO'!$C$1)</f>
        <v>22371 VELEUČILIŠTE U KRIŽEVCIMA</v>
      </c>
      <c r="N3" t="str">
        <f>LEFT(F3,2)</f>
        <v>67</v>
      </c>
      <c r="O3" t="str">
        <f>LEFT(F3,3)</f>
        <v>671</v>
      </c>
      <c r="P3" t="s">
        <v>182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11</v>
      </c>
      <c r="D4" s="197">
        <f t="shared" ref="D4:D67" si="1">IFERROR(VLOOKUP(G4,$T$6:$AA$500,4,FALSE),"")</f>
        <v>11</v>
      </c>
      <c r="E4" s="35" t="str">
        <f t="shared" ref="E4:E67" si="2">IFERROR(VLOOKUP(G4,$T$6:$AA$500,5,FALSE),"")</f>
        <v>Opći prihodi i primici</v>
      </c>
      <c r="F4" s="269">
        <f t="shared" ref="F4:F67" si="3">IFERROR(VLOOKUP(G4,$T$6:$AA$500,2,FALSE),"")</f>
        <v>67111</v>
      </c>
      <c r="G4" s="198" t="s">
        <v>3189</v>
      </c>
      <c r="H4" s="199" t="str">
        <f t="shared" ref="H4:H67" si="4">IFERROR(VLOOKUP(G4,$T$6:$AA$500,3,FALSE),"")</f>
        <v xml:space="preserve">Prihodi iz nadležnog proračuna za financiranje rashoda poslovanja </v>
      </c>
      <c r="I4" s="73">
        <v>145801</v>
      </c>
      <c r="J4" s="73">
        <v>145801</v>
      </c>
      <c r="K4" s="73">
        <v>145801</v>
      </c>
      <c r="L4" s="244"/>
      <c r="M4" t="str">
        <f>IF(F4="","",'OPĆI DIO'!$C$1)</f>
        <v>22371 VELEUČILIŠTE U KRIŽEVCIMA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/>
      </c>
      <c r="B5" s="36" t="str">
        <f>IF(F5="","",VLOOKUP('OPĆI DIO'!$C$1,'OPĆI DIO'!$N$4:$W$137,9,FALSE))</f>
        <v/>
      </c>
      <c r="C5" s="197" t="str">
        <f t="shared" si="0"/>
        <v/>
      </c>
      <c r="D5" s="197" t="str">
        <f t="shared" si="1"/>
        <v/>
      </c>
      <c r="E5" s="35" t="str">
        <f t="shared" si="2"/>
        <v/>
      </c>
      <c r="F5" s="269" t="str">
        <f t="shared" si="3"/>
        <v/>
      </c>
      <c r="G5" s="198"/>
      <c r="H5" s="199" t="str">
        <f t="shared" si="4"/>
        <v/>
      </c>
      <c r="I5" s="73"/>
      <c r="J5" s="73"/>
      <c r="K5" s="73"/>
      <c r="L5" s="244"/>
      <c r="M5" t="str">
        <f>IF(F5="","",'OPĆI DIO'!$C$1)</f>
        <v/>
      </c>
      <c r="N5" t="str">
        <f t="shared" si="5"/>
        <v/>
      </c>
      <c r="O5" t="str">
        <f t="shared" si="6"/>
        <v/>
      </c>
      <c r="P5" t="s">
        <v>36</v>
      </c>
      <c r="Q5" t="s">
        <v>37</v>
      </c>
      <c r="T5" t="s">
        <v>3127</v>
      </c>
      <c r="U5" s="13" t="s">
        <v>163</v>
      </c>
      <c r="V5" s="12" t="s">
        <v>3126</v>
      </c>
      <c r="W5" s="12" t="s">
        <v>520</v>
      </c>
      <c r="X5" s="12" t="s">
        <v>37</v>
      </c>
      <c r="Y5" s="42" t="s">
        <v>521</v>
      </c>
      <c r="Z5" s="42" t="s">
        <v>1770</v>
      </c>
      <c r="AA5" s="268" t="s">
        <v>3128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9">
        <f t="shared" si="3"/>
        <v>66141</v>
      </c>
      <c r="G6" s="198" t="s">
        <v>3190</v>
      </c>
      <c r="H6" s="199" t="str">
        <f t="shared" si="4"/>
        <v>Prihodi od prodanih proizvoda</v>
      </c>
      <c r="I6" s="73">
        <v>30000</v>
      </c>
      <c r="J6" s="73">
        <v>30000</v>
      </c>
      <c r="K6" s="73">
        <v>30000</v>
      </c>
      <c r="L6" s="244"/>
      <c r="M6" t="str">
        <f>IF(F6="","",'OPĆI DIO'!$C$1)</f>
        <v>22371 VELEUČILIŠTE U KRIŽEVCIMA</v>
      </c>
      <c r="N6" t="str">
        <f>LEFT(F6,2)</f>
        <v>66</v>
      </c>
      <c r="O6" t="str">
        <f t="shared" si="6"/>
        <v>661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2942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9">
        <f t="shared" si="3"/>
        <v>66151</v>
      </c>
      <c r="G7" s="198" t="s">
        <v>3191</v>
      </c>
      <c r="H7" s="199" t="str">
        <f t="shared" si="4"/>
        <v>Prihodi od pruženih usluga</v>
      </c>
      <c r="I7" s="73">
        <v>105000</v>
      </c>
      <c r="J7" s="73">
        <v>105000</v>
      </c>
      <c r="K7" s="73">
        <v>105000</v>
      </c>
      <c r="L7" s="244"/>
      <c r="M7" t="str">
        <f>IF(F7="","",'OPĆI DIO'!$C$1)</f>
        <v>22371 VELEUČILIŠTE U KRIŽEVCIMA</v>
      </c>
      <c r="N7" t="str">
        <f t="shared" si="5"/>
        <v>66</v>
      </c>
      <c r="O7" t="str">
        <f t="shared" si="6"/>
        <v>661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2943</v>
      </c>
      <c r="W7" s="256">
        <v>12</v>
      </c>
      <c r="X7" s="256" t="s">
        <v>160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/>
      </c>
      <c r="B8" s="36" t="str">
        <f>IF(F8="","",VLOOKUP('OPĆI DIO'!$C$1,'OPĆI DIO'!$N$4:$W$137,9,FALSE))</f>
        <v/>
      </c>
      <c r="C8" s="197" t="str">
        <f t="shared" si="0"/>
        <v/>
      </c>
      <c r="D8" s="197" t="str">
        <f t="shared" si="1"/>
        <v/>
      </c>
      <c r="E8" s="35" t="str">
        <f t="shared" si="2"/>
        <v/>
      </c>
      <c r="F8" s="269" t="str">
        <f t="shared" si="3"/>
        <v/>
      </c>
      <c r="G8" s="198"/>
      <c r="H8" s="199" t="str">
        <f t="shared" si="4"/>
        <v/>
      </c>
      <c r="I8" s="73"/>
      <c r="J8" s="73"/>
      <c r="K8" s="73"/>
      <c r="L8" s="244"/>
      <c r="M8" t="str">
        <f>IF(F8="","",'OPĆI DIO'!$C$1)</f>
        <v/>
      </c>
      <c r="N8" t="str">
        <f t="shared" si="5"/>
        <v/>
      </c>
      <c r="O8" t="str">
        <f t="shared" si="6"/>
        <v/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2943</v>
      </c>
      <c r="W8" s="256">
        <v>531</v>
      </c>
      <c r="X8" s="256" t="s">
        <v>2927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43</v>
      </c>
      <c r="D9" s="197">
        <f t="shared" si="1"/>
        <v>43</v>
      </c>
      <c r="E9" s="35" t="str">
        <f t="shared" si="2"/>
        <v>Ostali prihodi za posebne namjene</v>
      </c>
      <c r="F9" s="269">
        <f t="shared" si="3"/>
        <v>65264</v>
      </c>
      <c r="G9" s="198" t="s">
        <v>3192</v>
      </c>
      <c r="H9" s="199" t="str">
        <f t="shared" si="4"/>
        <v>Sufinanciranje cijene usluge, participacije i slično</v>
      </c>
      <c r="I9" s="73">
        <v>131179</v>
      </c>
      <c r="J9" s="73">
        <v>131179</v>
      </c>
      <c r="K9" s="73">
        <v>131179</v>
      </c>
      <c r="L9" s="244"/>
      <c r="M9" t="str">
        <f>IF(F9="","",'OPĆI DIO'!$C$1)</f>
        <v>22371 VELEUČILIŠTE U KRIŽEVCIMA</v>
      </c>
      <c r="N9" t="str">
        <f t="shared" si="5"/>
        <v>65</v>
      </c>
      <c r="O9" t="str">
        <f t="shared" si="6"/>
        <v>652</v>
      </c>
      <c r="P9">
        <v>41</v>
      </c>
      <c r="Q9" t="s">
        <v>740</v>
      </c>
      <c r="R9">
        <v>41</v>
      </c>
      <c r="T9" t="str">
        <f t="shared" si="7"/>
        <v>67111-532</v>
      </c>
      <c r="U9" s="256">
        <v>67111</v>
      </c>
      <c r="V9" s="256" t="s">
        <v>2943</v>
      </c>
      <c r="W9" s="256">
        <v>532</v>
      </c>
      <c r="X9" s="256" t="s">
        <v>2928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43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67111-54</v>
      </c>
      <c r="U10" s="256">
        <v>67111</v>
      </c>
      <c r="V10" s="256" t="s">
        <v>2943</v>
      </c>
      <c r="W10" s="256">
        <v>54</v>
      </c>
      <c r="X10" s="256" t="s">
        <v>3164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51000</v>
      </c>
      <c r="D11" s="197">
        <f t="shared" si="1"/>
        <v>51000</v>
      </c>
      <c r="E11" s="35" t="str">
        <f t="shared" si="2"/>
        <v>51000 Programi Unije – raspoloživ predujam</v>
      </c>
      <c r="F11" s="269">
        <f t="shared" si="3"/>
        <v>63931</v>
      </c>
      <c r="G11" s="43" t="s">
        <v>3193</v>
      </c>
      <c r="H11" s="199" t="str">
        <f t="shared" si="4"/>
        <v>Tekući prijenosi između proračunskih korisnika istog proračuna temeljem prijenosa EU sredstava</v>
      </c>
      <c r="I11" s="73">
        <v>11702</v>
      </c>
      <c r="J11" s="73">
        <v>36638</v>
      </c>
      <c r="K11" s="73">
        <v>34297</v>
      </c>
      <c r="L11" s="244" t="s">
        <v>3194</v>
      </c>
      <c r="M11" t="str">
        <f>IF(F11="","",'OPĆI DIO'!$C$1)</f>
        <v>22371 VELEUČILIŠTE U KRIŽEVCIMA</v>
      </c>
      <c r="N11" t="str">
        <f t="shared" si="5"/>
        <v>63</v>
      </c>
      <c r="O11" t="str">
        <f t="shared" si="6"/>
        <v>639</v>
      </c>
      <c r="P11" s="113">
        <v>50</v>
      </c>
      <c r="Q11" s="113" t="s">
        <v>3013</v>
      </c>
      <c r="R11" s="113">
        <v>50</v>
      </c>
      <c r="T11" t="str">
        <f t="shared" si="7"/>
        <v>67111-561</v>
      </c>
      <c r="U11" s="256">
        <v>67111</v>
      </c>
      <c r="V11" s="256" t="s">
        <v>2943</v>
      </c>
      <c r="W11" s="256">
        <v>561</v>
      </c>
      <c r="X11" s="256" t="s">
        <v>2930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43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3019</v>
      </c>
      <c r="R12" s="113">
        <v>50</v>
      </c>
      <c r="T12" t="str">
        <f t="shared" si="7"/>
        <v>67111-562</v>
      </c>
      <c r="U12" s="256">
        <v>67111</v>
      </c>
      <c r="V12" s="256" t="s">
        <v>2943</v>
      </c>
      <c r="W12" s="256">
        <v>562</v>
      </c>
      <c r="X12" s="256" t="s">
        <v>3154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5011</v>
      </c>
      <c r="D13" s="197">
        <f t="shared" si="1"/>
        <v>5011</v>
      </c>
      <c r="E13" s="35" t="str">
        <f t="shared" si="2"/>
        <v>5011 Pomoći iz državnog proračuna kroz opće prihode i primitke</v>
      </c>
      <c r="F13" s="269">
        <f t="shared" si="3"/>
        <v>63911</v>
      </c>
      <c r="G13" s="43" t="s">
        <v>3195</v>
      </c>
      <c r="H13" s="199" t="str">
        <f t="shared" si="4"/>
        <v>Tekući prijenosi između proračunskih korisnika istog proračuna</v>
      </c>
      <c r="I13" s="73">
        <v>2000</v>
      </c>
      <c r="J13" s="73">
        <v>2000</v>
      </c>
      <c r="K13" s="73">
        <v>2000</v>
      </c>
      <c r="L13" s="244" t="s">
        <v>3196</v>
      </c>
      <c r="M13" t="str">
        <f>IF(F13="","",'OPĆI DIO'!$C$1)</f>
        <v>22371 VELEUČILIŠTE U KRIŽEVCIMA</v>
      </c>
      <c r="N13" t="str">
        <f t="shared" si="5"/>
        <v>63</v>
      </c>
      <c r="O13" t="str">
        <f t="shared" si="6"/>
        <v>639</v>
      </c>
      <c r="P13" s="113">
        <v>50</v>
      </c>
      <c r="Q13" s="113" t="s">
        <v>3014</v>
      </c>
      <c r="R13" s="113">
        <v>50</v>
      </c>
      <c r="T13" t="str">
        <f t="shared" si="7"/>
        <v>67111-563</v>
      </c>
      <c r="U13" s="256">
        <v>67111</v>
      </c>
      <c r="V13" s="256" t="s">
        <v>2943</v>
      </c>
      <c r="W13" s="256">
        <v>563</v>
      </c>
      <c r="X13" s="256" t="s">
        <v>3155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3015</v>
      </c>
      <c r="R14" s="113">
        <v>50</v>
      </c>
      <c r="T14" t="str">
        <f t="shared" si="7"/>
        <v>67111-564</v>
      </c>
      <c r="U14" s="256">
        <v>67111</v>
      </c>
      <c r="V14" s="256" t="s">
        <v>2943</v>
      </c>
      <c r="W14" s="256">
        <v>564</v>
      </c>
      <c r="X14" s="256" t="s">
        <v>3156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565</v>
      </c>
      <c r="D15" s="197">
        <f t="shared" si="1"/>
        <v>565</v>
      </c>
      <c r="E15" s="35" t="str">
        <f t="shared" si="2"/>
        <v>Europski poljoprivredni fond za ruralni razvoj - predfinanciranje iz izvora 11 Opći prihodi i primici</v>
      </c>
      <c r="F15" s="269">
        <f t="shared" si="3"/>
        <v>63931</v>
      </c>
      <c r="G15" s="43" t="s">
        <v>3197</v>
      </c>
      <c r="H15" s="199" t="str">
        <f t="shared" si="4"/>
        <v>Tekući prijenosi između proračunskih korisnika istog proračuna temeljem prijenosa EU sredstava</v>
      </c>
      <c r="I15" s="73">
        <v>52785</v>
      </c>
      <c r="J15" s="73">
        <v>52785</v>
      </c>
      <c r="K15" s="73">
        <v>52785</v>
      </c>
      <c r="L15" s="244" t="s">
        <v>3196</v>
      </c>
      <c r="M15" t="str">
        <f>IF(F15="","",'OPĆI DIO'!$C$1)</f>
        <v>22371 VELEUČILIŠTE U KRIŽEVCIMA</v>
      </c>
      <c r="N15" t="str">
        <f t="shared" si="5"/>
        <v>63</v>
      </c>
      <c r="O15" t="str">
        <f t="shared" si="6"/>
        <v>639</v>
      </c>
      <c r="P15" s="113">
        <v>50</v>
      </c>
      <c r="Q15" s="113" t="s">
        <v>3016</v>
      </c>
      <c r="R15" s="113">
        <v>50</v>
      </c>
      <c r="T15" t="str">
        <f t="shared" si="7"/>
        <v>67111-565</v>
      </c>
      <c r="U15" s="256">
        <v>67111</v>
      </c>
      <c r="V15" s="256" t="s">
        <v>2943</v>
      </c>
      <c r="W15" s="256">
        <v>565</v>
      </c>
      <c r="X15" s="256" t="s">
        <v>3157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>08006</v>
      </c>
      <c r="B16" s="36" t="str">
        <f>IF(F16="","",VLOOKUP('OPĆI DIO'!$C$1,'OPĆI DIO'!$N$4:$W$137,9,FALSE))</f>
        <v>Sveučilišta i veleučilišta u Republici Hrvatskoj</v>
      </c>
      <c r="C16" s="197">
        <f t="shared" si="0"/>
        <v>565</v>
      </c>
      <c r="D16" s="197">
        <f t="shared" si="1"/>
        <v>565</v>
      </c>
      <c r="E16" s="35" t="str">
        <f t="shared" si="2"/>
        <v>Europski poljoprivredni fond za ruralni razvoj - predfinanciranje iz izvora 11 Opći prihodi i primici</v>
      </c>
      <c r="F16" s="269">
        <f t="shared" si="3"/>
        <v>63931</v>
      </c>
      <c r="G16" s="198" t="s">
        <v>3197</v>
      </c>
      <c r="H16" s="199" t="str">
        <f t="shared" si="4"/>
        <v>Tekući prijenosi između proračunskih korisnika istog proračuna temeljem prijenosa EU sredstava</v>
      </c>
      <c r="I16" s="73">
        <v>1396</v>
      </c>
      <c r="J16" s="73">
        <v>1396</v>
      </c>
      <c r="K16" s="73">
        <v>1396</v>
      </c>
      <c r="L16" s="244" t="s">
        <v>3196</v>
      </c>
      <c r="M16" t="str">
        <f>IF(F16="","",'OPĆI DIO'!$C$1)</f>
        <v>22371 VELEUČILIŠTE U KRIŽEVCIMA</v>
      </c>
      <c r="N16" t="str">
        <f t="shared" si="5"/>
        <v>63</v>
      </c>
      <c r="O16" t="str">
        <f t="shared" si="6"/>
        <v>639</v>
      </c>
      <c r="P16" s="113">
        <v>50</v>
      </c>
      <c r="Q16" s="113" t="s">
        <v>3017</v>
      </c>
      <c r="R16" s="113">
        <v>50</v>
      </c>
      <c r="T16" t="str">
        <f t="shared" si="7"/>
        <v>67111-566</v>
      </c>
      <c r="U16" s="256">
        <v>67111</v>
      </c>
      <c r="V16" s="256" t="s">
        <v>2943</v>
      </c>
      <c r="W16" s="256">
        <v>566</v>
      </c>
      <c r="X16" s="256" t="s">
        <v>3158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>08006</v>
      </c>
      <c r="B17" s="36" t="str">
        <f>IF(F17="","",VLOOKUP('OPĆI DIO'!$C$1,'OPĆI DIO'!$N$4:$W$137,9,FALSE))</f>
        <v>Sveučilišta i veleučilišta u Republici Hrvatskoj</v>
      </c>
      <c r="C17" s="197">
        <f t="shared" si="0"/>
        <v>565</v>
      </c>
      <c r="D17" s="197">
        <f t="shared" si="1"/>
        <v>565</v>
      </c>
      <c r="E17" s="35" t="str">
        <f t="shared" si="2"/>
        <v>Europski poljoprivredni fond za ruralni razvoj - predfinanciranje iz izvora 11 Opći prihodi i primici</v>
      </c>
      <c r="F17" s="269">
        <f t="shared" si="3"/>
        <v>63931</v>
      </c>
      <c r="G17" s="198" t="s">
        <v>3197</v>
      </c>
      <c r="H17" s="199" t="str">
        <f t="shared" si="4"/>
        <v>Tekući prijenosi između proračunskih korisnika istog proračuna temeljem prijenosa EU sredstava</v>
      </c>
      <c r="I17" s="73">
        <v>11000</v>
      </c>
      <c r="J17" s="73">
        <v>10500</v>
      </c>
      <c r="K17" s="73">
        <v>10000</v>
      </c>
      <c r="L17" s="244" t="s">
        <v>3196</v>
      </c>
      <c r="M17" t="str">
        <f>IF(F17="","",'OPĆI DIO'!$C$1)</f>
        <v>22371 VELEUČILIŠTE U KRIŽEVCIMA</v>
      </c>
      <c r="N17" t="str">
        <f t="shared" si="5"/>
        <v>63</v>
      </c>
      <c r="O17" t="str">
        <f t="shared" si="6"/>
        <v>639</v>
      </c>
      <c r="P17" s="113">
        <v>50</v>
      </c>
      <c r="Q17" s="113" t="s">
        <v>3018</v>
      </c>
      <c r="R17" s="113">
        <v>50</v>
      </c>
      <c r="T17" t="str">
        <f t="shared" si="7"/>
        <v>67111-567</v>
      </c>
      <c r="U17" s="256">
        <v>67111</v>
      </c>
      <c r="V17" s="256" t="s">
        <v>2943</v>
      </c>
      <c r="W17" s="256">
        <v>567</v>
      </c>
      <c r="X17" s="256" t="s">
        <v>3159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3008</v>
      </c>
      <c r="R18" s="252">
        <v>51</v>
      </c>
      <c r="T18" t="str">
        <f t="shared" si="7"/>
        <v>67111-575</v>
      </c>
      <c r="U18" s="256">
        <v>67111</v>
      </c>
      <c r="V18" s="256" t="s">
        <v>2943</v>
      </c>
      <c r="W18" s="256">
        <v>575</v>
      </c>
      <c r="X18" s="256" t="s">
        <v>3160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>08006</v>
      </c>
      <c r="B19" s="36" t="str">
        <f>IF(F19="","",VLOOKUP('OPĆI DIO'!$C$1,'OPĆI DIO'!$N$4:$W$137,9,FALSE))</f>
        <v>Sveučilišta i veleučilišta u Republici Hrvatskoj</v>
      </c>
      <c r="C19" s="197">
        <f t="shared" si="0"/>
        <v>563</v>
      </c>
      <c r="D19" s="197">
        <f t="shared" si="1"/>
        <v>563</v>
      </c>
      <c r="E19" s="35" t="str">
        <f t="shared" si="2"/>
        <v>Europski fond za regionalni razvoj – predfinanciranje iz izvora 11 Opći prihodi i primici</v>
      </c>
      <c r="F19" s="269" t="str">
        <f t="shared" si="3"/>
        <v>63111</v>
      </c>
      <c r="G19" s="198" t="s">
        <v>3198</v>
      </c>
      <c r="H19" s="199" t="str">
        <f t="shared" si="4"/>
        <v>Tekuće pomoći od inozemnih vlada u EU</v>
      </c>
      <c r="I19" s="73">
        <v>60013</v>
      </c>
      <c r="J19" s="73">
        <v>60013</v>
      </c>
      <c r="K19" s="73">
        <v>0</v>
      </c>
      <c r="L19" s="244"/>
      <c r="M19" t="str">
        <f>IF(F19="","",'OPĆI DIO'!$C$1)</f>
        <v>22371 VELEUČILIŠTE U KRIŽEVCIMA</v>
      </c>
      <c r="N19" t="str">
        <f t="shared" si="5"/>
        <v>63</v>
      </c>
      <c r="O19" t="str">
        <f t="shared" si="6"/>
        <v>631</v>
      </c>
      <c r="P19" s="253">
        <v>11</v>
      </c>
      <c r="Q19" s="253" t="s">
        <v>3009</v>
      </c>
      <c r="R19" s="253">
        <v>11</v>
      </c>
      <c r="T19" t="str">
        <f t="shared" si="7"/>
        <v>67111-577</v>
      </c>
      <c r="U19" s="256">
        <v>67111</v>
      </c>
      <c r="V19" s="256" t="s">
        <v>2943</v>
      </c>
      <c r="W19" s="256">
        <v>577</v>
      </c>
      <c r="X19" s="256" t="s">
        <v>3161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>08006</v>
      </c>
      <c r="B20" s="36" t="str">
        <f>IF(F20="","",VLOOKUP('OPĆI DIO'!$C$1,'OPĆI DIO'!$N$4:$W$137,9,FALSE))</f>
        <v>Sveučilišta i veleučilišta u Republici Hrvatskoj</v>
      </c>
      <c r="C20" s="197">
        <f t="shared" si="0"/>
        <v>563</v>
      </c>
      <c r="D20" s="197">
        <f t="shared" si="1"/>
        <v>563</v>
      </c>
      <c r="E20" s="35" t="str">
        <f t="shared" si="2"/>
        <v>Europski fond za regionalni razvoj – predfinanciranje iz izvora 11 Opći prihodi i primici</v>
      </c>
      <c r="F20" s="269" t="str">
        <f t="shared" si="3"/>
        <v>63111</v>
      </c>
      <c r="G20" s="198" t="s">
        <v>3198</v>
      </c>
      <c r="H20" s="199" t="str">
        <f t="shared" si="4"/>
        <v>Tekuće pomoći od inozemnih vlada u EU</v>
      </c>
      <c r="I20" s="73">
        <v>32850</v>
      </c>
      <c r="J20" s="73">
        <v>32850</v>
      </c>
      <c r="K20" s="73">
        <v>0</v>
      </c>
      <c r="L20" s="244"/>
      <c r="M20" t="str">
        <f>IF(F20="","",'OPĆI DIO'!$C$1)</f>
        <v>22371 VELEUČILIŠTE U KRIŽEVCIMA</v>
      </c>
      <c r="N20" t="str">
        <f t="shared" si="5"/>
        <v>63</v>
      </c>
      <c r="O20" t="str">
        <f t="shared" si="6"/>
        <v>631</v>
      </c>
      <c r="P20" s="252">
        <v>31</v>
      </c>
      <c r="Q20" s="252" t="s">
        <v>3010</v>
      </c>
      <c r="R20" s="252">
        <v>31</v>
      </c>
      <c r="T20" t="str">
        <f t="shared" si="7"/>
        <v>67111-578</v>
      </c>
      <c r="U20" s="256">
        <v>67111</v>
      </c>
      <c r="V20" s="256" t="s">
        <v>2943</v>
      </c>
      <c r="W20" s="256">
        <v>578</v>
      </c>
      <c r="X20" s="256" t="s">
        <v>3162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3011</v>
      </c>
      <c r="R21" s="252">
        <v>43</v>
      </c>
      <c r="T21" t="str">
        <f t="shared" si="7"/>
        <v>67111-579</v>
      </c>
      <c r="U21" s="256">
        <v>67111</v>
      </c>
      <c r="V21" s="256" t="s">
        <v>2943</v>
      </c>
      <c r="W21" s="256">
        <v>579</v>
      </c>
      <c r="X21" s="256" t="s">
        <v>3163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>08006</v>
      </c>
      <c r="B22" s="36" t="str">
        <f>IF(F22="","",VLOOKUP('OPĆI DIO'!$C$1,'OPĆI DIO'!$N$4:$W$137,9,FALSE))</f>
        <v>Sveučilišta i veleučilišta u Republici Hrvatskoj</v>
      </c>
      <c r="C22" s="197">
        <f t="shared" si="0"/>
        <v>561</v>
      </c>
      <c r="D22" s="197">
        <f t="shared" si="1"/>
        <v>561</v>
      </c>
      <c r="E22" s="35" t="str">
        <f t="shared" si="2"/>
        <v>Europski socijalni fond plus – predfinanciranje iz izvora 11 Opći prihodi i primici</v>
      </c>
      <c r="F22" s="269">
        <f t="shared" si="3"/>
        <v>63814</v>
      </c>
      <c r="G22" s="198" t="s">
        <v>3199</v>
      </c>
      <c r="H22" s="199" t="str">
        <f t="shared" si="4"/>
        <v>Tekuće pomoći od izvanproračunskog korisnika temeljem prijenosa EU sredstava</v>
      </c>
      <c r="I22" s="73">
        <v>5571</v>
      </c>
      <c r="J22" s="73">
        <v>5571</v>
      </c>
      <c r="K22" s="73"/>
      <c r="L22" s="244"/>
      <c r="M22" t="str">
        <f>IF(F22="","",'OPĆI DIO'!$C$1)</f>
        <v>22371 VELEUČILIŠTE U KRIŽEVCIMA</v>
      </c>
      <c r="N22" t="str">
        <f t="shared" si="5"/>
        <v>63</v>
      </c>
      <c r="O22" t="str">
        <f t="shared" si="6"/>
        <v>638</v>
      </c>
      <c r="P22" s="252">
        <v>81</v>
      </c>
      <c r="Q22" s="252" t="s">
        <v>3012</v>
      </c>
      <c r="R22" s="252">
        <v>81</v>
      </c>
      <c r="T22" t="str">
        <f t="shared" si="7"/>
        <v>67111-581</v>
      </c>
      <c r="U22" s="256">
        <v>67111</v>
      </c>
      <c r="V22" s="256" t="s">
        <v>2943</v>
      </c>
      <c r="W22" s="256">
        <v>581</v>
      </c>
      <c r="X22" s="256" t="s">
        <v>2933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67111-815</v>
      </c>
      <c r="U23" s="258">
        <v>67111</v>
      </c>
      <c r="V23" s="258" t="s">
        <v>2943</v>
      </c>
      <c r="W23" s="258">
        <v>815</v>
      </c>
      <c r="X23" s="258" t="s">
        <v>2935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2927</v>
      </c>
      <c r="R24">
        <v>53</v>
      </c>
      <c r="T24" s="280" t="str">
        <f t="shared" si="7"/>
        <v>67121-11</v>
      </c>
      <c r="U24" s="259">
        <v>67121</v>
      </c>
      <c r="V24" s="259" t="s">
        <v>2944</v>
      </c>
      <c r="W24" s="259">
        <v>11</v>
      </c>
      <c r="X24" s="259" t="s">
        <v>42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2928</v>
      </c>
      <c r="R25">
        <v>53</v>
      </c>
      <c r="T25" s="280" t="str">
        <f t="shared" si="7"/>
        <v>67121-12</v>
      </c>
      <c r="U25" s="257">
        <v>67121</v>
      </c>
      <c r="V25" s="257" t="s">
        <v>2944</v>
      </c>
      <c r="W25" s="257">
        <v>12</v>
      </c>
      <c r="X25" s="257" t="s">
        <v>160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2929</v>
      </c>
      <c r="R26">
        <v>53</v>
      </c>
      <c r="T26" s="280" t="str">
        <f t="shared" si="7"/>
        <v>67121-531</v>
      </c>
      <c r="U26" s="257">
        <v>67121</v>
      </c>
      <c r="V26" s="257" t="s">
        <v>2944</v>
      </c>
      <c r="W26" s="257">
        <v>531</v>
      </c>
      <c r="X26" s="257" t="s">
        <v>2927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3164</v>
      </c>
      <c r="R27">
        <v>54</v>
      </c>
      <c r="T27" s="280" t="str">
        <f t="shared" si="7"/>
        <v>67121-532</v>
      </c>
      <c r="U27" s="257">
        <v>67121</v>
      </c>
      <c r="V27" s="257" t="s">
        <v>2944</v>
      </c>
      <c r="W27" s="257">
        <v>532</v>
      </c>
      <c r="X27" s="257" t="s">
        <v>2928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561</v>
      </c>
      <c r="Q28" t="s">
        <v>2930</v>
      </c>
      <c r="R28">
        <v>561</v>
      </c>
      <c r="T28" s="280" t="str">
        <f t="shared" si="7"/>
        <v>67121-54</v>
      </c>
      <c r="U28" s="257">
        <v>67121</v>
      </c>
      <c r="V28" s="257" t="s">
        <v>2944</v>
      </c>
      <c r="W28" s="257">
        <v>54</v>
      </c>
      <c r="X28" s="257" t="s">
        <v>3164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3168</v>
      </c>
      <c r="R29">
        <v>562</v>
      </c>
      <c r="T29" s="280" t="str">
        <f t="shared" si="7"/>
        <v>67121-531</v>
      </c>
      <c r="U29" s="257">
        <v>67121</v>
      </c>
      <c r="V29" s="257" t="s">
        <v>2944</v>
      </c>
      <c r="W29" s="257">
        <v>531</v>
      </c>
      <c r="X29" s="257" t="s">
        <v>2927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2931</v>
      </c>
      <c r="R30">
        <v>563</v>
      </c>
      <c r="T30" s="280" t="str">
        <f t="shared" si="7"/>
        <v>67121-532</v>
      </c>
      <c r="U30" s="257">
        <v>67121</v>
      </c>
      <c r="V30" s="257" t="s">
        <v>2944</v>
      </c>
      <c r="W30" s="257">
        <v>532</v>
      </c>
      <c r="X30" s="257" t="s">
        <v>2928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3178</v>
      </c>
      <c r="R31">
        <v>564</v>
      </c>
      <c r="T31" s="280" t="str">
        <f t="shared" si="7"/>
        <v>67121-561</v>
      </c>
      <c r="U31" s="257">
        <v>67121</v>
      </c>
      <c r="V31" s="257" t="s">
        <v>2944</v>
      </c>
      <c r="W31" s="257">
        <v>561</v>
      </c>
      <c r="X31" s="257" t="s">
        <v>2930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3179</v>
      </c>
      <c r="R32">
        <v>565</v>
      </c>
      <c r="T32" s="280" t="str">
        <f t="shared" si="7"/>
        <v>67121-562</v>
      </c>
      <c r="U32" s="257">
        <v>67121</v>
      </c>
      <c r="V32" s="257" t="s">
        <v>2944</v>
      </c>
      <c r="W32" s="257">
        <v>562</v>
      </c>
      <c r="X32" s="257" t="s">
        <v>3154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3180</v>
      </c>
      <c r="R33">
        <v>566</v>
      </c>
      <c r="T33" s="280" t="str">
        <f t="shared" si="7"/>
        <v>67121-563</v>
      </c>
      <c r="U33" s="257">
        <v>67121</v>
      </c>
      <c r="V33" s="257" t="s">
        <v>2944</v>
      </c>
      <c r="W33" s="257">
        <v>563</v>
      </c>
      <c r="X33" s="257" t="s">
        <v>3155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3181</v>
      </c>
      <c r="R34">
        <v>567</v>
      </c>
      <c r="T34" s="280" t="str">
        <f t="shared" si="7"/>
        <v>67121-564</v>
      </c>
      <c r="U34" s="257">
        <v>67121</v>
      </c>
      <c r="V34" s="257" t="s">
        <v>2944</v>
      </c>
      <c r="W34" s="257">
        <v>564</v>
      </c>
      <c r="X34" s="257" t="s">
        <v>3156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2932</v>
      </c>
      <c r="R35">
        <v>575</v>
      </c>
      <c r="T35" s="280" t="str">
        <f t="shared" si="7"/>
        <v>67121-565</v>
      </c>
      <c r="U35" s="257">
        <v>67121</v>
      </c>
      <c r="V35" s="257" t="s">
        <v>2944</v>
      </c>
      <c r="W35" s="257">
        <v>565</v>
      </c>
      <c r="X35" s="257" t="s">
        <v>3157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3182</v>
      </c>
      <c r="R36">
        <v>577</v>
      </c>
      <c r="T36" s="280" t="str">
        <f t="shared" si="7"/>
        <v>67121-566</v>
      </c>
      <c r="U36" s="257">
        <v>67121</v>
      </c>
      <c r="V36" s="257" t="s">
        <v>2944</v>
      </c>
      <c r="W36" s="257">
        <v>566</v>
      </c>
      <c r="X36" s="257" t="s">
        <v>3158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3183</v>
      </c>
      <c r="R37">
        <v>578</v>
      </c>
      <c r="T37" s="280" t="str">
        <f t="shared" si="7"/>
        <v>67121-567</v>
      </c>
      <c r="U37" s="257">
        <v>67121</v>
      </c>
      <c r="V37" s="257" t="s">
        <v>2944</v>
      </c>
      <c r="W37" s="257">
        <v>567</v>
      </c>
      <c r="X37" s="257" t="s">
        <v>3159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3184</v>
      </c>
      <c r="R38">
        <v>579</v>
      </c>
      <c r="T38" s="280" t="str">
        <f t="shared" si="7"/>
        <v>67121-575</v>
      </c>
      <c r="U38" s="257">
        <v>67121</v>
      </c>
      <c r="V38" s="257" t="s">
        <v>2944</v>
      </c>
      <c r="W38" s="257">
        <v>575</v>
      </c>
      <c r="X38" s="257" t="s">
        <v>3160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2933</v>
      </c>
      <c r="R39">
        <v>581</v>
      </c>
      <c r="T39" s="280" t="str">
        <f t="shared" si="7"/>
        <v>67121-577</v>
      </c>
      <c r="U39" s="257">
        <v>67121</v>
      </c>
      <c r="V39" s="257" t="s">
        <v>2944</v>
      </c>
      <c r="W39" s="257">
        <v>577</v>
      </c>
      <c r="X39" s="257" t="s">
        <v>3161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90</v>
      </c>
      <c r="R40">
        <v>61</v>
      </c>
      <c r="T40" s="280" t="str">
        <f t="shared" si="7"/>
        <v>67121-578</v>
      </c>
      <c r="U40" s="257">
        <v>67121</v>
      </c>
      <c r="V40" s="257" t="s">
        <v>2944</v>
      </c>
      <c r="W40" s="257">
        <v>578</v>
      </c>
      <c r="X40" s="257" t="s">
        <v>3162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138</v>
      </c>
      <c r="R41">
        <v>71</v>
      </c>
      <c r="T41" s="280" t="str">
        <f t="shared" si="7"/>
        <v>67121-579</v>
      </c>
      <c r="U41" s="257">
        <v>67121</v>
      </c>
      <c r="V41" s="257" t="s">
        <v>2944</v>
      </c>
      <c r="W41" s="257">
        <v>579</v>
      </c>
      <c r="X41" s="257" t="s">
        <v>3163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2934</v>
      </c>
      <c r="R42">
        <v>810</v>
      </c>
      <c r="T42" s="280" t="str">
        <f t="shared" si="7"/>
        <v>67121-581</v>
      </c>
      <c r="U42" s="257">
        <v>67121</v>
      </c>
      <c r="V42" s="257" t="s">
        <v>2944</v>
      </c>
      <c r="W42" s="257">
        <v>581</v>
      </c>
      <c r="X42" s="257" t="s">
        <v>2933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2935</v>
      </c>
      <c r="R43">
        <v>815</v>
      </c>
      <c r="T43" t="str">
        <f t="shared" si="7"/>
        <v>67121-815</v>
      </c>
      <c r="U43" s="260">
        <v>67121</v>
      </c>
      <c r="V43" s="260" t="s">
        <v>2944</v>
      </c>
      <c r="W43" s="260">
        <v>815</v>
      </c>
      <c r="X43" s="260" t="s">
        <v>2935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66141-31</v>
      </c>
      <c r="U44" s="254">
        <v>66141</v>
      </c>
      <c r="V44" s="254" t="s">
        <v>2957</v>
      </c>
      <c r="W44" s="254">
        <v>31</v>
      </c>
      <c r="X44" s="254" t="s">
        <v>69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66142-31</v>
      </c>
      <c r="U45" s="4">
        <v>66142</v>
      </c>
      <c r="V45" s="4" t="s">
        <v>2958</v>
      </c>
      <c r="W45" s="4">
        <v>31</v>
      </c>
      <c r="X45" s="4" t="s">
        <v>69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66151-31</v>
      </c>
      <c r="U46" s="255">
        <v>66151</v>
      </c>
      <c r="V46" s="255" t="s">
        <v>17</v>
      </c>
      <c r="W46" s="255">
        <v>31</v>
      </c>
      <c r="X46" s="255" t="s">
        <v>69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66311-61</v>
      </c>
      <c r="U47" s="254">
        <v>66311</v>
      </c>
      <c r="V47" s="254" t="s">
        <v>29</v>
      </c>
      <c r="W47" s="254">
        <v>61</v>
      </c>
      <c r="X47" s="254" t="s">
        <v>90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66312-561</v>
      </c>
      <c r="U48" s="256">
        <v>66312</v>
      </c>
      <c r="V48" s="256" t="s">
        <v>30</v>
      </c>
      <c r="W48" s="256">
        <v>561</v>
      </c>
      <c r="X48" s="256" t="s">
        <v>2930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66312-562</v>
      </c>
      <c r="U49" s="256">
        <v>66312</v>
      </c>
      <c r="V49" s="256" t="s">
        <v>30</v>
      </c>
      <c r="W49" s="256">
        <v>562</v>
      </c>
      <c r="X49" s="256" t="s">
        <v>3154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66312-563</v>
      </c>
      <c r="U50" s="256">
        <v>66312</v>
      </c>
      <c r="V50" s="256" t="s">
        <v>30</v>
      </c>
      <c r="W50" s="256">
        <v>563</v>
      </c>
      <c r="X50" s="256" t="s">
        <v>3155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66312-564</v>
      </c>
      <c r="U51" s="256">
        <v>66312</v>
      </c>
      <c r="V51" s="256" t="s">
        <v>30</v>
      </c>
      <c r="W51" s="256">
        <v>564</v>
      </c>
      <c r="X51" s="256" t="s">
        <v>3156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66312-565</v>
      </c>
      <c r="U52" s="256">
        <v>66312</v>
      </c>
      <c r="V52" s="256" t="s">
        <v>30</v>
      </c>
      <c r="W52" s="256">
        <v>565</v>
      </c>
      <c r="X52" s="256" t="s">
        <v>3157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66312-566</v>
      </c>
      <c r="U53" s="256">
        <v>66312</v>
      </c>
      <c r="V53" s="256" t="s">
        <v>30</v>
      </c>
      <c r="W53" s="256">
        <v>566</v>
      </c>
      <c r="X53" s="256" t="s">
        <v>3158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66312-567</v>
      </c>
      <c r="U54" s="256">
        <v>66312</v>
      </c>
      <c r="V54" s="256" t="s">
        <v>30</v>
      </c>
      <c r="W54" s="256">
        <v>567</v>
      </c>
      <c r="X54" s="256" t="s">
        <v>3159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66312-575</v>
      </c>
      <c r="U55" s="256">
        <v>66312</v>
      </c>
      <c r="V55" s="256" t="s">
        <v>30</v>
      </c>
      <c r="W55" s="256">
        <v>575</v>
      </c>
      <c r="X55" s="256" t="s">
        <v>3160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66312-577</v>
      </c>
      <c r="U56" s="256">
        <v>66312</v>
      </c>
      <c r="V56" s="256" t="s">
        <v>30</v>
      </c>
      <c r="W56" s="256">
        <v>577</v>
      </c>
      <c r="X56" s="256" t="s">
        <v>3161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66312-578</v>
      </c>
      <c r="U57" s="256">
        <v>66312</v>
      </c>
      <c r="V57" s="256" t="s">
        <v>30</v>
      </c>
      <c r="W57" s="256">
        <v>578</v>
      </c>
      <c r="X57" s="256" t="s">
        <v>3162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66312-579</v>
      </c>
      <c r="U58" s="256">
        <v>66312</v>
      </c>
      <c r="V58" s="256" t="s">
        <v>30</v>
      </c>
      <c r="W58" s="256">
        <v>579</v>
      </c>
      <c r="X58" s="256" t="s">
        <v>3163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66312-581</v>
      </c>
      <c r="U59" s="256">
        <v>66312</v>
      </c>
      <c r="V59" s="256" t="s">
        <v>30</v>
      </c>
      <c r="W59" s="256">
        <v>581</v>
      </c>
      <c r="X59" s="256" t="s">
        <v>2933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66312-61</v>
      </c>
      <c r="U60" s="256">
        <v>66312</v>
      </c>
      <c r="V60" s="256" t="s">
        <v>30</v>
      </c>
      <c r="W60" s="256">
        <v>61</v>
      </c>
      <c r="X60" s="256" t="s">
        <v>90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66313-561</v>
      </c>
      <c r="U61" s="4">
        <v>66313</v>
      </c>
      <c r="V61" s="4" t="s">
        <v>31</v>
      </c>
      <c r="W61" s="4">
        <v>561</v>
      </c>
      <c r="X61" s="4" t="s">
        <v>2930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66313-562</v>
      </c>
      <c r="U62" s="4">
        <v>66313</v>
      </c>
      <c r="V62" s="4" t="s">
        <v>31</v>
      </c>
      <c r="W62" s="4">
        <v>562</v>
      </c>
      <c r="X62" s="4" t="s">
        <v>3154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66313-563</v>
      </c>
      <c r="U63" s="4">
        <v>66313</v>
      </c>
      <c r="V63" s="4" t="s">
        <v>31</v>
      </c>
      <c r="W63" s="4">
        <v>563</v>
      </c>
      <c r="X63" s="4" t="s">
        <v>3155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66313-564</v>
      </c>
      <c r="U64" s="4">
        <v>66313</v>
      </c>
      <c r="V64" s="4" t="s">
        <v>31</v>
      </c>
      <c r="W64" s="4">
        <v>564</v>
      </c>
      <c r="X64" s="4" t="s">
        <v>3156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3147</v>
      </c>
      <c r="T65" s="280" t="str">
        <f t="shared" ref="T65:T128" si="10">U65&amp;"-"&amp;W65</f>
        <v>66313-565</v>
      </c>
      <c r="U65" s="4">
        <v>66313</v>
      </c>
      <c r="V65" s="4" t="s">
        <v>31</v>
      </c>
      <c r="W65" s="4">
        <v>565</v>
      </c>
      <c r="X65" s="4" t="s">
        <v>3157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3147</v>
      </c>
      <c r="T66" s="280" t="str">
        <f t="shared" si="10"/>
        <v>66313-566</v>
      </c>
      <c r="U66" s="4">
        <v>66313</v>
      </c>
      <c r="V66" s="4" t="s">
        <v>31</v>
      </c>
      <c r="W66" s="4">
        <v>566</v>
      </c>
      <c r="X66" s="4" t="s">
        <v>3158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9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3147</v>
      </c>
      <c r="T67" s="280" t="str">
        <f t="shared" si="10"/>
        <v>66313-567</v>
      </c>
      <c r="U67" s="4">
        <v>66313</v>
      </c>
      <c r="V67" s="4" t="s">
        <v>31</v>
      </c>
      <c r="W67" s="4">
        <v>567</v>
      </c>
      <c r="X67" s="4" t="s">
        <v>3159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9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3147</v>
      </c>
      <c r="T68" s="280" t="str">
        <f t="shared" si="10"/>
        <v>66313-575</v>
      </c>
      <c r="U68" s="4">
        <v>66313</v>
      </c>
      <c r="V68" s="4" t="s">
        <v>31</v>
      </c>
      <c r="W68" s="4">
        <v>575</v>
      </c>
      <c r="X68" s="4" t="s">
        <v>3160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9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80" t="str">
        <f t="shared" si="10"/>
        <v>66313-577</v>
      </c>
      <c r="U69" s="4">
        <v>66313</v>
      </c>
      <c r="V69" s="4" t="s">
        <v>31</v>
      </c>
      <c r="W69" s="4">
        <v>577</v>
      </c>
      <c r="X69" s="4" t="s">
        <v>3161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9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3147</v>
      </c>
      <c r="T70" s="280" t="str">
        <f t="shared" si="10"/>
        <v>66313-578</v>
      </c>
      <c r="U70" s="4">
        <v>66313</v>
      </c>
      <c r="V70" s="4" t="s">
        <v>31</v>
      </c>
      <c r="W70" s="4">
        <v>578</v>
      </c>
      <c r="X70" s="4" t="s">
        <v>3162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9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4"/>
      <c r="T71" s="280" t="str">
        <f t="shared" si="10"/>
        <v>66313-579</v>
      </c>
      <c r="U71" s="4">
        <v>66313</v>
      </c>
      <c r="V71" s="4" t="s">
        <v>31</v>
      </c>
      <c r="W71" s="4">
        <v>579</v>
      </c>
      <c r="X71" s="4" t="s">
        <v>3163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9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4"/>
      <c r="T72" s="280" t="str">
        <f t="shared" si="10"/>
        <v>66313-581</v>
      </c>
      <c r="U72" s="4">
        <v>66313</v>
      </c>
      <c r="V72" s="4" t="s">
        <v>31</v>
      </c>
      <c r="W72" s="4">
        <v>581</v>
      </c>
      <c r="X72" s="4" t="s">
        <v>2933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9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4"/>
      <c r="T73" s="280" t="str">
        <f t="shared" si="10"/>
        <v>66313-61</v>
      </c>
      <c r="U73" s="4">
        <v>66313</v>
      </c>
      <c r="V73" s="4" t="s">
        <v>31</v>
      </c>
      <c r="W73" s="4">
        <v>61</v>
      </c>
      <c r="X73" s="4" t="s">
        <v>90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9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4"/>
      <c r="T74" s="280" t="str">
        <f t="shared" si="10"/>
        <v>66314-561</v>
      </c>
      <c r="U74" s="256">
        <v>66314</v>
      </c>
      <c r="V74" s="256" t="s">
        <v>785</v>
      </c>
      <c r="W74" s="256">
        <v>561</v>
      </c>
      <c r="X74" s="256" t="s">
        <v>2930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9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3147</v>
      </c>
      <c r="T75" s="280" t="str">
        <f t="shared" si="10"/>
        <v>66314-562</v>
      </c>
      <c r="U75" s="256">
        <v>66314</v>
      </c>
      <c r="V75" s="256" t="s">
        <v>785</v>
      </c>
      <c r="W75" s="256">
        <v>562</v>
      </c>
      <c r="X75" s="256" t="s">
        <v>3154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9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3147</v>
      </c>
      <c r="T76" s="280" t="str">
        <f t="shared" si="10"/>
        <v>66314-563</v>
      </c>
      <c r="U76" s="256">
        <v>66314</v>
      </c>
      <c r="V76" s="256" t="s">
        <v>785</v>
      </c>
      <c r="W76" s="256">
        <v>563</v>
      </c>
      <c r="X76" s="256" t="s">
        <v>3155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9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3147</v>
      </c>
      <c r="T77" s="280" t="str">
        <f t="shared" si="10"/>
        <v>66314-564</v>
      </c>
      <c r="U77" s="256">
        <v>66314</v>
      </c>
      <c r="V77" s="256" t="s">
        <v>785</v>
      </c>
      <c r="W77" s="256">
        <v>564</v>
      </c>
      <c r="X77" s="256" t="s">
        <v>3156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9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3147</v>
      </c>
      <c r="T78" s="280" t="str">
        <f t="shared" si="10"/>
        <v>66314-565</v>
      </c>
      <c r="U78" s="256">
        <v>66314</v>
      </c>
      <c r="V78" s="256" t="s">
        <v>785</v>
      </c>
      <c r="W78" s="256">
        <v>565</v>
      </c>
      <c r="X78" s="256" t="s">
        <v>3157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9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3147</v>
      </c>
      <c r="T79" s="280" t="str">
        <f t="shared" si="10"/>
        <v>66314-566</v>
      </c>
      <c r="U79" s="256">
        <v>66314</v>
      </c>
      <c r="V79" s="256" t="s">
        <v>785</v>
      </c>
      <c r="W79" s="256">
        <v>566</v>
      </c>
      <c r="X79" s="256" t="s">
        <v>3158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9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3147</v>
      </c>
      <c r="T80" s="280" t="str">
        <f t="shared" si="10"/>
        <v>66314-567</v>
      </c>
      <c r="U80" s="256">
        <v>66314</v>
      </c>
      <c r="V80" s="256" t="s">
        <v>785</v>
      </c>
      <c r="W80" s="256">
        <v>567</v>
      </c>
      <c r="X80" s="256" t="s">
        <v>3159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9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3147</v>
      </c>
      <c r="T81" s="280" t="str">
        <f t="shared" si="10"/>
        <v>66314-575</v>
      </c>
      <c r="U81" s="256">
        <v>66314</v>
      </c>
      <c r="V81" s="256" t="s">
        <v>785</v>
      </c>
      <c r="W81" s="256">
        <v>575</v>
      </c>
      <c r="X81" s="256" t="s">
        <v>3160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9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3147</v>
      </c>
      <c r="T82" s="280" t="str">
        <f t="shared" si="10"/>
        <v>66314-577</v>
      </c>
      <c r="U82" s="256">
        <v>66314</v>
      </c>
      <c r="V82" s="256" t="s">
        <v>785</v>
      </c>
      <c r="W82" s="256">
        <v>577</v>
      </c>
      <c r="X82" s="256" t="s">
        <v>3161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9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3147</v>
      </c>
      <c r="T83" s="280" t="str">
        <f t="shared" si="10"/>
        <v>66314-578</v>
      </c>
      <c r="U83" s="256">
        <v>66314</v>
      </c>
      <c r="V83" s="256" t="s">
        <v>785</v>
      </c>
      <c r="W83" s="256">
        <v>578</v>
      </c>
      <c r="X83" s="256" t="s">
        <v>3162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9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3147</v>
      </c>
      <c r="T84" s="280" t="str">
        <f t="shared" si="10"/>
        <v>66314-579</v>
      </c>
      <c r="U84" s="256">
        <v>66314</v>
      </c>
      <c r="V84" s="256" t="s">
        <v>785</v>
      </c>
      <c r="W84" s="256">
        <v>579</v>
      </c>
      <c r="X84" s="256" t="s">
        <v>3163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9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3147</v>
      </c>
      <c r="T85" s="280" t="str">
        <f t="shared" si="10"/>
        <v>66314-581</v>
      </c>
      <c r="U85" s="256">
        <v>66314</v>
      </c>
      <c r="V85" s="256" t="s">
        <v>785</v>
      </c>
      <c r="W85" s="256">
        <v>581</v>
      </c>
      <c r="X85" s="256" t="s">
        <v>2933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9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80" t="str">
        <f t="shared" si="10"/>
        <v>66314-61</v>
      </c>
      <c r="U86" s="256">
        <v>66314</v>
      </c>
      <c r="V86" s="256" t="s">
        <v>785</v>
      </c>
      <c r="W86" s="256">
        <v>61</v>
      </c>
      <c r="X86" s="256" t="s">
        <v>90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9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3147</v>
      </c>
      <c r="T87" s="280" t="str">
        <f t="shared" si="10"/>
        <v>66321-61</v>
      </c>
      <c r="U87" s="4">
        <v>66321</v>
      </c>
      <c r="V87" s="4" t="s">
        <v>786</v>
      </c>
      <c r="W87" s="4">
        <v>61</v>
      </c>
      <c r="X87" s="4" t="s">
        <v>90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9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3147</v>
      </c>
      <c r="T88" s="280" t="str">
        <f t="shared" si="10"/>
        <v>66322-561</v>
      </c>
      <c r="U88" s="256">
        <v>66322</v>
      </c>
      <c r="V88" s="256" t="s">
        <v>32</v>
      </c>
      <c r="W88" s="256">
        <v>561</v>
      </c>
      <c r="X88" s="256" t="s">
        <v>2930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9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3147</v>
      </c>
      <c r="T89" s="280" t="str">
        <f t="shared" si="10"/>
        <v>66322-562</v>
      </c>
      <c r="U89" s="256">
        <v>66322</v>
      </c>
      <c r="V89" s="256" t="s">
        <v>32</v>
      </c>
      <c r="W89" s="256">
        <v>562</v>
      </c>
      <c r="X89" s="256" t="s">
        <v>3154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9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3147</v>
      </c>
      <c r="T90" s="280" t="str">
        <f t="shared" si="10"/>
        <v>66322-563</v>
      </c>
      <c r="U90" s="256">
        <v>66322</v>
      </c>
      <c r="V90" s="256" t="s">
        <v>32</v>
      </c>
      <c r="W90" s="256">
        <v>563</v>
      </c>
      <c r="X90" s="256" t="s">
        <v>3155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9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80" t="str">
        <f t="shared" si="10"/>
        <v>66322-564</v>
      </c>
      <c r="U91" s="256">
        <v>66322</v>
      </c>
      <c r="V91" s="256" t="s">
        <v>32</v>
      </c>
      <c r="W91" s="256">
        <v>564</v>
      </c>
      <c r="X91" s="256" t="s">
        <v>3156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9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80" t="str">
        <f>U92&amp;"-"&amp;W92</f>
        <v>66322-565</v>
      </c>
      <c r="U92" s="256">
        <v>66322</v>
      </c>
      <c r="V92" s="256" t="s">
        <v>32</v>
      </c>
      <c r="W92" s="256">
        <v>565</v>
      </c>
      <c r="X92" s="256" t="s">
        <v>3157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9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80" t="str">
        <f t="shared" si="10"/>
        <v>66322-566</v>
      </c>
      <c r="U93" s="256">
        <v>66322</v>
      </c>
      <c r="V93" s="256" t="s">
        <v>32</v>
      </c>
      <c r="W93" s="256">
        <v>566</v>
      </c>
      <c r="X93" s="256" t="s">
        <v>3158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9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80" t="str">
        <f t="shared" si="10"/>
        <v>66322-567</v>
      </c>
      <c r="U94" s="256">
        <v>66322</v>
      </c>
      <c r="V94" s="256" t="s">
        <v>32</v>
      </c>
      <c r="W94" s="256">
        <v>567</v>
      </c>
      <c r="X94" s="256" t="s">
        <v>3159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9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80" t="str">
        <f t="shared" si="10"/>
        <v>66322-575</v>
      </c>
      <c r="U95" s="256">
        <v>66322</v>
      </c>
      <c r="V95" s="256" t="s">
        <v>32</v>
      </c>
      <c r="W95" s="256">
        <v>575</v>
      </c>
      <c r="X95" s="256" t="s">
        <v>3160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9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80" t="str">
        <f t="shared" si="10"/>
        <v>66322-577</v>
      </c>
      <c r="U96" s="256">
        <v>66322</v>
      </c>
      <c r="V96" s="256" t="s">
        <v>32</v>
      </c>
      <c r="W96" s="256">
        <v>577</v>
      </c>
      <c r="X96" s="256" t="s">
        <v>3161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9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80" t="str">
        <f t="shared" si="10"/>
        <v>66322-578</v>
      </c>
      <c r="U97" s="256">
        <v>66322</v>
      </c>
      <c r="V97" s="256" t="s">
        <v>32</v>
      </c>
      <c r="W97" s="256">
        <v>578</v>
      </c>
      <c r="X97" s="256" t="s">
        <v>3162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9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80" t="str">
        <f t="shared" si="10"/>
        <v>66322-579</v>
      </c>
      <c r="U98" s="256">
        <v>66322</v>
      </c>
      <c r="V98" s="256" t="s">
        <v>32</v>
      </c>
      <c r="W98" s="256">
        <v>579</v>
      </c>
      <c r="X98" s="256" t="s">
        <v>3163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9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81" t="str">
        <f t="shared" si="10"/>
        <v>66322-581</v>
      </c>
      <c r="U99" s="256">
        <v>66322</v>
      </c>
      <c r="V99" s="256" t="s">
        <v>32</v>
      </c>
      <c r="W99" s="256">
        <v>581</v>
      </c>
      <c r="X99" s="256" t="s">
        <v>2933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9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81" t="str">
        <f t="shared" si="10"/>
        <v>66322-61</v>
      </c>
      <c r="U100" s="256">
        <v>66322</v>
      </c>
      <c r="V100" s="256" t="s">
        <v>32</v>
      </c>
      <c r="W100" s="256">
        <v>61</v>
      </c>
      <c r="X100" s="256" t="s">
        <v>90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9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81" t="str">
        <f t="shared" si="10"/>
        <v>66323-561</v>
      </c>
      <c r="U101" s="4">
        <v>66323</v>
      </c>
      <c r="V101" s="4" t="s">
        <v>33</v>
      </c>
      <c r="W101" s="4">
        <v>561</v>
      </c>
      <c r="X101" s="4" t="s">
        <v>2930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9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81" t="str">
        <f t="shared" si="10"/>
        <v>66323-562</v>
      </c>
      <c r="U102" s="4">
        <v>66323</v>
      </c>
      <c r="V102" s="4" t="s">
        <v>33</v>
      </c>
      <c r="W102" s="4">
        <v>562</v>
      </c>
      <c r="X102" s="4" t="s">
        <v>3154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9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81" t="str">
        <f t="shared" si="10"/>
        <v>66323-563</v>
      </c>
      <c r="U103" s="4">
        <v>66323</v>
      </c>
      <c r="V103" s="4" t="s">
        <v>33</v>
      </c>
      <c r="W103" s="4">
        <v>563</v>
      </c>
      <c r="X103" s="4" t="s">
        <v>3155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9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81" t="str">
        <f t="shared" si="10"/>
        <v>66323-564</v>
      </c>
      <c r="U104" s="4">
        <v>66323</v>
      </c>
      <c r="V104" s="4" t="s">
        <v>33</v>
      </c>
      <c r="W104" s="4">
        <v>564</v>
      </c>
      <c r="X104" s="4" t="s">
        <v>3156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9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81" t="str">
        <f t="shared" si="10"/>
        <v>66323-565</v>
      </c>
      <c r="U105" s="4">
        <v>66323</v>
      </c>
      <c r="V105" s="4" t="s">
        <v>33</v>
      </c>
      <c r="W105" s="4">
        <v>565</v>
      </c>
      <c r="X105" s="4" t="s">
        <v>3157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9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81" t="str">
        <f t="shared" si="10"/>
        <v>66323-566</v>
      </c>
      <c r="U106" s="4">
        <v>66323</v>
      </c>
      <c r="V106" s="4" t="s">
        <v>33</v>
      </c>
      <c r="W106" s="4">
        <v>566</v>
      </c>
      <c r="X106" s="4" t="s">
        <v>3158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9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81" t="str">
        <f t="shared" si="10"/>
        <v>66323-567</v>
      </c>
      <c r="U107" s="4">
        <v>66323</v>
      </c>
      <c r="V107" s="4" t="s">
        <v>33</v>
      </c>
      <c r="W107" s="4">
        <v>567</v>
      </c>
      <c r="X107" s="4" t="s">
        <v>3159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9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81" t="str">
        <f t="shared" si="10"/>
        <v>66323-575</v>
      </c>
      <c r="U108" s="4">
        <v>66323</v>
      </c>
      <c r="V108" s="4" t="s">
        <v>33</v>
      </c>
      <c r="W108" s="4">
        <v>575</v>
      </c>
      <c r="X108" s="4" t="s">
        <v>3160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9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80" t="str">
        <f t="shared" si="10"/>
        <v>66323-577</v>
      </c>
      <c r="U109" s="4">
        <v>66323</v>
      </c>
      <c r="V109" s="4" t="s">
        <v>33</v>
      </c>
      <c r="W109" s="4">
        <v>577</v>
      </c>
      <c r="X109" s="4" t="s">
        <v>3161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9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80" t="str">
        <f t="shared" si="10"/>
        <v>66323-578</v>
      </c>
      <c r="U110" s="4">
        <v>66323</v>
      </c>
      <c r="V110" s="4" t="s">
        <v>33</v>
      </c>
      <c r="W110" s="4">
        <v>578</v>
      </c>
      <c r="X110" s="4" t="s">
        <v>3162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9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80" t="str">
        <f t="shared" si="10"/>
        <v>66323-579</v>
      </c>
      <c r="U111" s="4">
        <v>66323</v>
      </c>
      <c r="V111" s="4" t="s">
        <v>33</v>
      </c>
      <c r="W111" s="4">
        <v>579</v>
      </c>
      <c r="X111" s="4" t="s">
        <v>3163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9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80" t="str">
        <f t="shared" si="10"/>
        <v>66323-581</v>
      </c>
      <c r="U112" s="4">
        <v>66323</v>
      </c>
      <c r="V112" s="4" t="s">
        <v>33</v>
      </c>
      <c r="W112" s="4">
        <v>581</v>
      </c>
      <c r="X112" s="4" t="s">
        <v>2933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9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80" t="str">
        <f t="shared" si="10"/>
        <v>66323-61</v>
      </c>
      <c r="U113" s="4">
        <v>66323</v>
      </c>
      <c r="V113" s="4" t="s">
        <v>33</v>
      </c>
      <c r="W113" s="4">
        <v>61</v>
      </c>
      <c r="X113" s="4" t="s">
        <v>90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9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80" t="str">
        <f t="shared" si="10"/>
        <v>66324-561</v>
      </c>
      <c r="U114" s="256">
        <v>66324</v>
      </c>
      <c r="V114" s="256" t="s">
        <v>787</v>
      </c>
      <c r="W114" s="256">
        <v>561</v>
      </c>
      <c r="X114" s="256" t="s">
        <v>2930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9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80" t="str">
        <f t="shared" si="10"/>
        <v>66324-562</v>
      </c>
      <c r="U115" s="256">
        <v>66324</v>
      </c>
      <c r="V115" s="256" t="s">
        <v>787</v>
      </c>
      <c r="W115" s="256">
        <v>562</v>
      </c>
      <c r="X115" s="256" t="s">
        <v>3154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9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80" t="str">
        <f t="shared" si="10"/>
        <v>66324-563</v>
      </c>
      <c r="U116" s="256">
        <v>66324</v>
      </c>
      <c r="V116" s="256" t="s">
        <v>787</v>
      </c>
      <c r="W116" s="256">
        <v>563</v>
      </c>
      <c r="X116" s="256" t="s">
        <v>3155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9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80" t="str">
        <f t="shared" si="10"/>
        <v>66324-564</v>
      </c>
      <c r="U117" s="256">
        <v>66324</v>
      </c>
      <c r="V117" s="256" t="s">
        <v>787</v>
      </c>
      <c r="W117" s="256">
        <v>564</v>
      </c>
      <c r="X117" s="256" t="s">
        <v>3156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9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80" t="str">
        <f t="shared" si="10"/>
        <v>66324-565</v>
      </c>
      <c r="U118" s="256">
        <v>66324</v>
      </c>
      <c r="V118" s="256" t="s">
        <v>787</v>
      </c>
      <c r="W118" s="256">
        <v>565</v>
      </c>
      <c r="X118" s="256" t="s">
        <v>3157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9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80" t="str">
        <f t="shared" si="10"/>
        <v>66324-566</v>
      </c>
      <c r="U119" s="256">
        <v>66324</v>
      </c>
      <c r="V119" s="256" t="s">
        <v>787</v>
      </c>
      <c r="W119" s="256">
        <v>566</v>
      </c>
      <c r="X119" s="256" t="s">
        <v>3158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9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80" t="str">
        <f t="shared" si="10"/>
        <v>66324-567</v>
      </c>
      <c r="U120" s="256">
        <v>66324</v>
      </c>
      <c r="V120" s="256" t="s">
        <v>787</v>
      </c>
      <c r="W120" s="256">
        <v>567</v>
      </c>
      <c r="X120" s="256" t="s">
        <v>3159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9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80" t="str">
        <f t="shared" si="10"/>
        <v>66324-575</v>
      </c>
      <c r="U121" s="256">
        <v>66324</v>
      </c>
      <c r="V121" s="256" t="s">
        <v>787</v>
      </c>
      <c r="W121" s="256">
        <v>575</v>
      </c>
      <c r="X121" s="256" t="s">
        <v>3160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9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80" t="str">
        <f t="shared" si="10"/>
        <v>66324-577</v>
      </c>
      <c r="U122" s="256">
        <v>66324</v>
      </c>
      <c r="V122" s="256" t="s">
        <v>787</v>
      </c>
      <c r="W122" s="256">
        <v>577</v>
      </c>
      <c r="X122" s="256" t="s">
        <v>3161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9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80" t="str">
        <f t="shared" si="10"/>
        <v>66324-578</v>
      </c>
      <c r="U123" s="256">
        <v>66324</v>
      </c>
      <c r="V123" s="256" t="s">
        <v>787</v>
      </c>
      <c r="W123" s="256">
        <v>578</v>
      </c>
      <c r="X123" s="256" t="s">
        <v>3162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9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80" t="str">
        <f t="shared" si="10"/>
        <v>66324-579</v>
      </c>
      <c r="U124" s="256">
        <v>66324</v>
      </c>
      <c r="V124" s="256" t="s">
        <v>787</v>
      </c>
      <c r="W124" s="256">
        <v>579</v>
      </c>
      <c r="X124" s="256" t="s">
        <v>3163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9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80" t="str">
        <f t="shared" si="10"/>
        <v>66324-581</v>
      </c>
      <c r="U125" s="256">
        <v>66324</v>
      </c>
      <c r="V125" s="256" t="s">
        <v>787</v>
      </c>
      <c r="W125" s="256">
        <v>581</v>
      </c>
      <c r="X125" s="256" t="s">
        <v>2933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9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80" t="str">
        <f t="shared" si="10"/>
        <v>66324-61</v>
      </c>
      <c r="U126" s="258">
        <v>66324</v>
      </c>
      <c r="V126" s="258" t="s">
        <v>787</v>
      </c>
      <c r="W126" s="258">
        <v>61</v>
      </c>
      <c r="X126" s="258" t="s">
        <v>90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9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80" t="str">
        <f t="shared" si="10"/>
        <v>65148-43</v>
      </c>
      <c r="U127" s="254">
        <v>65148</v>
      </c>
      <c r="V127" s="254" t="s">
        <v>18</v>
      </c>
      <c r="W127" s="254">
        <v>43</v>
      </c>
      <c r="X127" s="254" t="s">
        <v>73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9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80" t="str">
        <f t="shared" si="10"/>
        <v>65218-43</v>
      </c>
      <c r="U128" s="4">
        <v>65218</v>
      </c>
      <c r="V128" s="4" t="s">
        <v>2959</v>
      </c>
      <c r="W128" s="4">
        <v>43</v>
      </c>
      <c r="X128" s="4" t="s">
        <v>73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9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80" t="str">
        <f t="shared" ref="T129:T192" si="19">U129&amp;"-"&amp;W129</f>
        <v>65264-43</v>
      </c>
      <c r="U129" s="4">
        <v>65264</v>
      </c>
      <c r="V129" s="4" t="s">
        <v>158</v>
      </c>
      <c r="W129" s="4">
        <v>43</v>
      </c>
      <c r="X129" s="4" t="s">
        <v>73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9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80" t="str">
        <f t="shared" si="19"/>
        <v>65267-71</v>
      </c>
      <c r="U130" s="4">
        <v>65267</v>
      </c>
      <c r="V130" s="4" t="s">
        <v>2960</v>
      </c>
      <c r="W130" s="4">
        <v>71</v>
      </c>
      <c r="X130" s="4" t="s">
        <v>138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9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80" t="str">
        <f t="shared" si="19"/>
        <v>65267-11</v>
      </c>
      <c r="U131" s="263">
        <v>65267</v>
      </c>
      <c r="V131" s="263" t="s">
        <v>2977</v>
      </c>
      <c r="W131" s="263">
        <v>11</v>
      </c>
      <c r="X131" s="263" t="s">
        <v>42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9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80" t="str">
        <f t="shared" si="19"/>
        <v>65268-43</v>
      </c>
      <c r="U132" s="4">
        <v>65268</v>
      </c>
      <c r="V132" s="4" t="s">
        <v>73</v>
      </c>
      <c r="W132" s="4">
        <v>43</v>
      </c>
      <c r="X132" s="4" t="s">
        <v>73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9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4">
        <v>65411</v>
      </c>
      <c r="V133" s="254" t="s">
        <v>2978</v>
      </c>
      <c r="W133" s="254">
        <v>41</v>
      </c>
      <c r="X133" s="254" t="s">
        <v>740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9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4">
        <v>65412</v>
      </c>
      <c r="V134" s="254" t="s">
        <v>2979</v>
      </c>
      <c r="W134" s="254">
        <v>41</v>
      </c>
      <c r="X134" s="254" t="s">
        <v>740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9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4">
        <v>65413</v>
      </c>
      <c r="V135" s="254" t="s">
        <v>2980</v>
      </c>
      <c r="W135" s="254">
        <v>41</v>
      </c>
      <c r="X135" s="254" t="s">
        <v>740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9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5">
        <v>65414</v>
      </c>
      <c r="V136" s="255" t="s">
        <v>2981</v>
      </c>
      <c r="W136" s="255">
        <v>41</v>
      </c>
      <c r="X136" s="255" t="s">
        <v>740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9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4">
        <v>64129</v>
      </c>
      <c r="V137" s="254" t="s">
        <v>2945</v>
      </c>
      <c r="W137" s="254">
        <v>31</v>
      </c>
      <c r="X137" s="254" t="s">
        <v>69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9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2946</v>
      </c>
      <c r="W138" s="4">
        <v>31</v>
      </c>
      <c r="X138" s="4" t="s">
        <v>69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9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2947</v>
      </c>
      <c r="W139" s="4">
        <v>31</v>
      </c>
      <c r="X139" s="4" t="s">
        <v>69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9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2947</v>
      </c>
      <c r="W140" s="4">
        <v>43</v>
      </c>
      <c r="X140" s="4" t="s">
        <v>73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9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2948</v>
      </c>
      <c r="W141" s="4">
        <v>31</v>
      </c>
      <c r="X141" s="4" t="s">
        <v>69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9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2948</v>
      </c>
      <c r="W142" s="4">
        <v>43</v>
      </c>
      <c r="X142" s="4" t="s">
        <v>73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9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2949</v>
      </c>
      <c r="W143" s="4">
        <v>31</v>
      </c>
      <c r="X143" s="4" t="s">
        <v>69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9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2949</v>
      </c>
      <c r="W144" s="4">
        <v>43</v>
      </c>
      <c r="X144" s="4" t="s">
        <v>73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9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81" t="str">
        <f t="shared" si="19"/>
        <v>64163-31</v>
      </c>
      <c r="U145" s="4">
        <v>64163</v>
      </c>
      <c r="V145" s="4" t="s">
        <v>2950</v>
      </c>
      <c r="W145" s="4">
        <v>31</v>
      </c>
      <c r="X145" s="4" t="s">
        <v>69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9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81" t="str">
        <f t="shared" si="19"/>
        <v>64164-31</v>
      </c>
      <c r="U146" s="4">
        <v>64164</v>
      </c>
      <c r="V146" s="4" t="s">
        <v>2951</v>
      </c>
      <c r="W146" s="4">
        <v>31</v>
      </c>
      <c r="X146" s="4" t="s">
        <v>69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9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2952</v>
      </c>
      <c r="W147" s="4">
        <v>43</v>
      </c>
      <c r="X147" s="4" t="s">
        <v>73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9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2976</v>
      </c>
      <c r="W148" s="4">
        <v>41</v>
      </c>
      <c r="X148" s="4" t="s">
        <v>740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9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2953</v>
      </c>
      <c r="W149" s="4">
        <v>43</v>
      </c>
      <c r="X149" s="4" t="s">
        <v>73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9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2954</v>
      </c>
      <c r="W150" s="4">
        <v>31</v>
      </c>
      <c r="X150" s="4" t="s">
        <v>69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9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2955</v>
      </c>
      <c r="W151" s="4">
        <v>31</v>
      </c>
      <c r="X151" s="4" t="s">
        <v>69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9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81" t="str">
        <f t="shared" si="19"/>
        <v>64341-31</v>
      </c>
      <c r="U152" s="255">
        <v>64341</v>
      </c>
      <c r="V152" s="255" t="s">
        <v>2956</v>
      </c>
      <c r="W152" s="255">
        <v>31</v>
      </c>
      <c r="X152" s="255" t="s">
        <v>69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9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81" t="str">
        <f t="shared" si="19"/>
        <v>63111-533</v>
      </c>
      <c r="U153" s="262" t="s">
        <v>2961</v>
      </c>
      <c r="V153" s="262" t="s">
        <v>19</v>
      </c>
      <c r="W153" s="262">
        <v>533</v>
      </c>
      <c r="X153" s="262" t="s">
        <v>2929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9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6" t="s">
        <v>2961</v>
      </c>
      <c r="V154" s="256" t="s">
        <v>19</v>
      </c>
      <c r="W154" s="256">
        <v>51000</v>
      </c>
      <c r="X154" s="256" t="s">
        <v>3008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9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6" t="s">
        <v>2961</v>
      </c>
      <c r="V155" s="256" t="s">
        <v>19</v>
      </c>
      <c r="W155" s="256">
        <v>51011</v>
      </c>
      <c r="X155" s="256" t="s">
        <v>3009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9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6" t="s">
        <v>2961</v>
      </c>
      <c r="V156" s="256" t="s">
        <v>19</v>
      </c>
      <c r="W156" s="256">
        <v>563</v>
      </c>
      <c r="X156" s="256" t="s">
        <v>2931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9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2962</v>
      </c>
      <c r="V157" s="4" t="s">
        <v>20</v>
      </c>
      <c r="W157" s="254">
        <v>533</v>
      </c>
      <c r="X157" s="254" t="s">
        <v>2929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9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2962</v>
      </c>
      <c r="V158" s="4" t="s">
        <v>20</v>
      </c>
      <c r="W158" s="4">
        <v>563</v>
      </c>
      <c r="X158" s="4" t="s">
        <v>2931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9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6">
        <v>63121</v>
      </c>
      <c r="V159" s="256" t="s">
        <v>21</v>
      </c>
      <c r="W159" s="262">
        <v>533</v>
      </c>
      <c r="X159" s="262" t="s">
        <v>2929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9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6">
        <v>63121</v>
      </c>
      <c r="V160" s="256" t="s">
        <v>21</v>
      </c>
      <c r="W160" s="256">
        <v>51000</v>
      </c>
      <c r="X160" s="256" t="s">
        <v>3008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9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6">
        <v>63121</v>
      </c>
      <c r="V161" s="256" t="s">
        <v>21</v>
      </c>
      <c r="W161" s="256">
        <v>51011</v>
      </c>
      <c r="X161" s="256" t="s">
        <v>3009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9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6">
        <v>63121</v>
      </c>
      <c r="V162" s="256" t="s">
        <v>21</v>
      </c>
      <c r="W162" s="256">
        <v>563</v>
      </c>
      <c r="X162" s="256" t="s">
        <v>2931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9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22</v>
      </c>
      <c r="W163" s="4">
        <v>563</v>
      </c>
      <c r="X163" s="4" t="s">
        <v>2931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9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5">
        <v>63122</v>
      </c>
      <c r="V164" s="255" t="s">
        <v>22</v>
      </c>
      <c r="W164" s="261">
        <v>533</v>
      </c>
      <c r="X164" s="261" t="s">
        <v>2929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9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4">
        <v>63211</v>
      </c>
      <c r="V165" s="254" t="s">
        <v>782</v>
      </c>
      <c r="W165" s="254">
        <v>533</v>
      </c>
      <c r="X165" s="254" t="s">
        <v>2929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9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5">
        <v>63221</v>
      </c>
      <c r="V166" s="255" t="s">
        <v>2963</v>
      </c>
      <c r="W166" s="255">
        <v>533</v>
      </c>
      <c r="X166" s="255" t="s">
        <v>2929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9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4">
        <v>63231</v>
      </c>
      <c r="V167" s="254" t="s">
        <v>2964</v>
      </c>
      <c r="W167" s="254">
        <v>51000</v>
      </c>
      <c r="X167" s="254" t="s">
        <v>3008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9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2964</v>
      </c>
      <c r="W168" s="4">
        <v>51011</v>
      </c>
      <c r="X168" s="4" t="s">
        <v>3009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9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2964</v>
      </c>
      <c r="W169" s="4">
        <v>51031</v>
      </c>
      <c r="X169" s="4" t="s">
        <v>3010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9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2964</v>
      </c>
      <c r="W170" s="4">
        <v>51043</v>
      </c>
      <c r="X170" s="4" t="s">
        <v>3011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9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5">
        <v>63231</v>
      </c>
      <c r="V171" s="255" t="s">
        <v>2964</v>
      </c>
      <c r="W171" s="255">
        <v>51081</v>
      </c>
      <c r="X171" s="255" t="s">
        <v>3012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9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4">
        <v>63241</v>
      </c>
      <c r="V172" s="254" t="s">
        <v>2965</v>
      </c>
      <c r="W172" s="254">
        <v>51000</v>
      </c>
      <c r="X172" s="254" t="s">
        <v>3008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9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2965</v>
      </c>
      <c r="W173" s="4">
        <v>51011</v>
      </c>
      <c r="X173" s="4" t="s">
        <v>3009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9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2965</v>
      </c>
      <c r="W174" s="4">
        <v>51031</v>
      </c>
      <c r="X174" s="4" t="s">
        <v>3010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9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2965</v>
      </c>
      <c r="W175" s="4">
        <v>51043</v>
      </c>
      <c r="X175" s="4" t="s">
        <v>3011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9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5">
        <v>63241</v>
      </c>
      <c r="V176" s="255" t="s">
        <v>2965</v>
      </c>
      <c r="W176" s="255">
        <v>51081</v>
      </c>
      <c r="X176" s="255" t="s">
        <v>3012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9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4">
        <v>63414</v>
      </c>
      <c r="V177" s="254" t="s">
        <v>2966</v>
      </c>
      <c r="W177" s="254">
        <v>52</v>
      </c>
      <c r="X177" s="254" t="s">
        <v>86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9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2967</v>
      </c>
      <c r="W178" s="4">
        <v>52</v>
      </c>
      <c r="X178" s="4" t="s">
        <v>86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9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2968</v>
      </c>
      <c r="W179" s="4">
        <v>52</v>
      </c>
      <c r="X179" s="4" t="s">
        <v>86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9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2969</v>
      </c>
      <c r="W180" s="4">
        <v>52</v>
      </c>
      <c r="X180" s="4" t="s">
        <v>86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9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783</v>
      </c>
      <c r="W181" s="4">
        <v>52</v>
      </c>
      <c r="X181" s="4" t="s">
        <v>86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9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5">
        <v>63623</v>
      </c>
      <c r="V182" s="255" t="s">
        <v>784</v>
      </c>
      <c r="W182" s="255">
        <v>52</v>
      </c>
      <c r="X182" s="255" t="s">
        <v>86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9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4">
        <v>63812</v>
      </c>
      <c r="V183" s="254" t="s">
        <v>2970</v>
      </c>
      <c r="W183" s="254">
        <v>561</v>
      </c>
      <c r="X183" s="254" t="s">
        <v>2930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9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4">
        <v>63812</v>
      </c>
      <c r="V184" s="254" t="s">
        <v>2970</v>
      </c>
      <c r="W184" s="254">
        <v>562</v>
      </c>
      <c r="X184" s="254" t="s">
        <v>3154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9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4">
        <v>63812</v>
      </c>
      <c r="V185" s="254" t="s">
        <v>2970</v>
      </c>
      <c r="W185" s="254">
        <v>563</v>
      </c>
      <c r="X185" s="4" t="s">
        <v>3155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9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4">
        <v>63812</v>
      </c>
      <c r="V186" s="254" t="s">
        <v>2970</v>
      </c>
      <c r="W186" s="254">
        <v>564</v>
      </c>
      <c r="X186" s="254" t="s">
        <v>3156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9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4">
        <v>63812</v>
      </c>
      <c r="V187" s="254" t="s">
        <v>2970</v>
      </c>
      <c r="W187" s="254">
        <v>565</v>
      </c>
      <c r="X187" s="254" t="s">
        <v>3157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9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4">
        <v>63812</v>
      </c>
      <c r="V188" s="254" t="s">
        <v>2970</v>
      </c>
      <c r="W188" s="254">
        <v>566</v>
      </c>
      <c r="X188" s="254" t="s">
        <v>3158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9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4">
        <v>63812</v>
      </c>
      <c r="V189" s="254" t="s">
        <v>2970</v>
      </c>
      <c r="W189" s="254">
        <v>567</v>
      </c>
      <c r="X189" s="254" t="s">
        <v>3159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9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4">
        <v>63812</v>
      </c>
      <c r="V190" s="254" t="s">
        <v>2970</v>
      </c>
      <c r="W190" s="254">
        <v>575</v>
      </c>
      <c r="X190" s="254" t="s">
        <v>3160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9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4">
        <v>63812</v>
      </c>
      <c r="V191" s="254" t="s">
        <v>2970</v>
      </c>
      <c r="W191" s="254">
        <v>577</v>
      </c>
      <c r="X191" s="254" t="s">
        <v>3161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9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2970</v>
      </c>
      <c r="W192" s="4">
        <v>578</v>
      </c>
      <c r="X192" s="4" t="s">
        <v>3162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9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2970</v>
      </c>
      <c r="W193" s="4">
        <v>579</v>
      </c>
      <c r="X193" s="4" t="s">
        <v>3163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9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5">
        <v>63812</v>
      </c>
      <c r="V194" s="255" t="s">
        <v>2970</v>
      </c>
      <c r="W194" s="255">
        <v>581</v>
      </c>
      <c r="X194" s="255" t="s">
        <v>2933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9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4">
        <v>63813</v>
      </c>
      <c r="V195" s="254" t="s">
        <v>2971</v>
      </c>
      <c r="W195" s="254">
        <v>561</v>
      </c>
      <c r="X195" s="254" t="s">
        <v>2930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9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2971</v>
      </c>
      <c r="W196" s="254">
        <v>562</v>
      </c>
      <c r="X196" s="254" t="s">
        <v>3154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9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2971</v>
      </c>
      <c r="W197" s="4">
        <v>563</v>
      </c>
      <c r="X197" s="4" t="s">
        <v>3155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9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2971</v>
      </c>
      <c r="W198" s="254">
        <v>564</v>
      </c>
      <c r="X198" s="254" t="s">
        <v>3156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9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2971</v>
      </c>
      <c r="W199" s="254">
        <v>565</v>
      </c>
      <c r="X199" s="254" t="s">
        <v>3157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9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2971</v>
      </c>
      <c r="W200" s="254">
        <v>566</v>
      </c>
      <c r="X200" s="254" t="s">
        <v>3158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9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2971</v>
      </c>
      <c r="W201" s="254">
        <v>567</v>
      </c>
      <c r="X201" s="254" t="s">
        <v>3159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9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2971</v>
      </c>
      <c r="W202" s="254">
        <v>575</v>
      </c>
      <c r="X202" s="254" t="s">
        <v>3160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9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2971</v>
      </c>
      <c r="W203" s="254">
        <v>577</v>
      </c>
      <c r="X203" s="254" t="s">
        <v>3161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9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2971</v>
      </c>
      <c r="W204" s="4">
        <v>578</v>
      </c>
      <c r="X204" s="254" t="s">
        <v>3162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9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2971</v>
      </c>
      <c r="W205" s="4">
        <v>579</v>
      </c>
      <c r="X205" s="254" t="s">
        <v>3163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9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5">
        <v>63813</v>
      </c>
      <c r="V206" s="255" t="s">
        <v>2971</v>
      </c>
      <c r="W206" s="255">
        <v>581</v>
      </c>
      <c r="X206" s="255" t="s">
        <v>2933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9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4">
        <v>63814</v>
      </c>
      <c r="V207" s="254" t="s">
        <v>2972</v>
      </c>
      <c r="W207" s="254">
        <v>561</v>
      </c>
      <c r="X207" s="254" t="s">
        <v>2930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9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4">
        <v>63814</v>
      </c>
      <c r="V208" s="254" t="s">
        <v>2972</v>
      </c>
      <c r="W208" s="254">
        <v>562</v>
      </c>
      <c r="X208" s="254" t="s">
        <v>3154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9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4">
        <v>63814</v>
      </c>
      <c r="V209" s="254" t="s">
        <v>2972</v>
      </c>
      <c r="W209" s="4">
        <v>563</v>
      </c>
      <c r="X209" s="4" t="s">
        <v>3155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9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4">
        <v>63814</v>
      </c>
      <c r="V210" s="254" t="s">
        <v>2972</v>
      </c>
      <c r="W210" s="254">
        <v>564</v>
      </c>
      <c r="X210" s="254" t="s">
        <v>3156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9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4">
        <v>63814</v>
      </c>
      <c r="V211" s="254" t="s">
        <v>2972</v>
      </c>
      <c r="W211" s="254">
        <v>565</v>
      </c>
      <c r="X211" s="254" t="s">
        <v>3157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9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4">
        <v>63814</v>
      </c>
      <c r="V212" s="254" t="s">
        <v>2972</v>
      </c>
      <c r="W212" s="254">
        <v>566</v>
      </c>
      <c r="X212" s="254" t="s">
        <v>3158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9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4">
        <v>63814</v>
      </c>
      <c r="V213" s="254" t="s">
        <v>2972</v>
      </c>
      <c r="W213" s="254">
        <v>567</v>
      </c>
      <c r="X213" s="254" t="s">
        <v>3159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9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4">
        <v>63814</v>
      </c>
      <c r="V214" s="254" t="s">
        <v>2972</v>
      </c>
      <c r="W214" s="254">
        <v>575</v>
      </c>
      <c r="X214" s="254" t="s">
        <v>3160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9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4">
        <v>63814</v>
      </c>
      <c r="V215" s="254" t="s">
        <v>2972</v>
      </c>
      <c r="W215" s="254">
        <v>577</v>
      </c>
      <c r="X215" s="254" t="s">
        <v>3161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9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4">
        <v>63814</v>
      </c>
      <c r="V216" s="254" t="s">
        <v>2972</v>
      </c>
      <c r="W216" s="4">
        <v>578</v>
      </c>
      <c r="X216" s="254" t="s">
        <v>3162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9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4">
        <v>63814</v>
      </c>
      <c r="V217" s="254" t="s">
        <v>2972</v>
      </c>
      <c r="W217" s="4">
        <v>579</v>
      </c>
      <c r="X217" s="254" t="s">
        <v>3163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9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5">
        <v>63814</v>
      </c>
      <c r="V218" s="255" t="s">
        <v>2972</v>
      </c>
      <c r="W218" s="255">
        <v>581</v>
      </c>
      <c r="X218" s="255" t="s">
        <v>2933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9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4">
        <v>63822</v>
      </c>
      <c r="V219" s="254" t="s">
        <v>2973</v>
      </c>
      <c r="W219" s="254">
        <v>561</v>
      </c>
      <c r="X219" s="254" t="s">
        <v>2930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9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4">
        <v>63822</v>
      </c>
      <c r="V220" s="254" t="s">
        <v>2973</v>
      </c>
      <c r="W220" s="254">
        <v>562</v>
      </c>
      <c r="X220" s="254" t="s">
        <v>3154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9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4">
        <v>63822</v>
      </c>
      <c r="V221" s="254" t="s">
        <v>2973</v>
      </c>
      <c r="W221" s="4">
        <v>563</v>
      </c>
      <c r="X221" s="254" t="s">
        <v>3155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9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4">
        <v>63822</v>
      </c>
      <c r="V222" s="254" t="s">
        <v>2973</v>
      </c>
      <c r="W222" s="254">
        <v>564</v>
      </c>
      <c r="X222" s="254" t="s">
        <v>3156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9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4">
        <v>63822</v>
      </c>
      <c r="V223" s="254" t="s">
        <v>2973</v>
      </c>
      <c r="W223" s="254">
        <v>565</v>
      </c>
      <c r="X223" s="254" t="s">
        <v>3157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9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4">
        <v>63822</v>
      </c>
      <c r="V224" s="254" t="s">
        <v>2973</v>
      </c>
      <c r="W224" s="254">
        <v>566</v>
      </c>
      <c r="X224" s="254" t="s">
        <v>3158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9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4">
        <v>63822</v>
      </c>
      <c r="V225" s="254" t="s">
        <v>2973</v>
      </c>
      <c r="W225" s="254">
        <v>567</v>
      </c>
      <c r="X225" s="254" t="s">
        <v>3159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9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4">
        <v>63822</v>
      </c>
      <c r="V226" s="254" t="s">
        <v>2973</v>
      </c>
      <c r="W226" s="254">
        <v>575</v>
      </c>
      <c r="X226" s="254" t="s">
        <v>3160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9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4">
        <v>63822</v>
      </c>
      <c r="V227" s="254" t="s">
        <v>2973</v>
      </c>
      <c r="W227" s="254">
        <v>577</v>
      </c>
      <c r="X227" s="254" t="s">
        <v>3161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9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4">
        <v>63822</v>
      </c>
      <c r="V228" s="254" t="s">
        <v>2973</v>
      </c>
      <c r="W228" s="4">
        <v>578</v>
      </c>
      <c r="X228" s="254" t="s">
        <v>3162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9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4">
        <v>63822</v>
      </c>
      <c r="V229" s="254" t="s">
        <v>2973</v>
      </c>
      <c r="W229" s="4">
        <v>579</v>
      </c>
      <c r="X229" s="254" t="s">
        <v>3163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9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5">
        <v>63822</v>
      </c>
      <c r="V230" s="255" t="s">
        <v>2973</v>
      </c>
      <c r="W230" s="255">
        <v>581</v>
      </c>
      <c r="X230" s="255" t="s">
        <v>2933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9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4">
        <v>63823</v>
      </c>
      <c r="V231" s="254" t="s">
        <v>2974</v>
      </c>
      <c r="W231" s="254">
        <v>561</v>
      </c>
      <c r="X231" s="254" t="s">
        <v>2930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9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4">
        <v>63823</v>
      </c>
      <c r="V232" s="254" t="s">
        <v>2974</v>
      </c>
      <c r="W232" s="254">
        <v>562</v>
      </c>
      <c r="X232" s="254" t="s">
        <v>3154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9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4">
        <v>63823</v>
      </c>
      <c r="V233" s="254" t="s">
        <v>2974</v>
      </c>
      <c r="W233" s="4">
        <v>563</v>
      </c>
      <c r="X233" s="254" t="s">
        <v>3155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9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4">
        <v>63823</v>
      </c>
      <c r="V234" s="254" t="s">
        <v>2974</v>
      </c>
      <c r="W234" s="254">
        <v>564</v>
      </c>
      <c r="X234" s="254" t="s">
        <v>3156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9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4">
        <v>63823</v>
      </c>
      <c r="V235" s="254" t="s">
        <v>2974</v>
      </c>
      <c r="W235" s="254">
        <v>565</v>
      </c>
      <c r="X235" s="254" t="s">
        <v>3157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9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4">
        <v>63823</v>
      </c>
      <c r="V236" s="254" t="s">
        <v>2974</v>
      </c>
      <c r="W236" s="254">
        <v>566</v>
      </c>
      <c r="X236" s="254" t="s">
        <v>3158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9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4">
        <v>63823</v>
      </c>
      <c r="V237" s="254" t="s">
        <v>2974</v>
      </c>
      <c r="W237" s="254">
        <v>567</v>
      </c>
      <c r="X237" s="254" t="s">
        <v>3159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9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4">
        <v>63823</v>
      </c>
      <c r="V238" s="254" t="s">
        <v>2974</v>
      </c>
      <c r="W238" s="254">
        <v>575</v>
      </c>
      <c r="X238" s="254" t="s">
        <v>3160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9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4">
        <v>63823</v>
      </c>
      <c r="V239" s="254" t="s">
        <v>2974</v>
      </c>
      <c r="W239" s="254">
        <v>577</v>
      </c>
      <c r="X239" s="254" t="s">
        <v>3161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9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4">
        <v>63823</v>
      </c>
      <c r="V240" s="254" t="s">
        <v>2974</v>
      </c>
      <c r="W240" s="4">
        <v>578</v>
      </c>
      <c r="X240" s="254" t="s">
        <v>3162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9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4">
        <v>63823</v>
      </c>
      <c r="V241" s="254" t="s">
        <v>2974</v>
      </c>
      <c r="W241" s="4">
        <v>579</v>
      </c>
      <c r="X241" s="254" t="s">
        <v>3163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9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5">
        <v>63823</v>
      </c>
      <c r="V242" s="255" t="s">
        <v>2974</v>
      </c>
      <c r="W242" s="255">
        <v>581</v>
      </c>
      <c r="X242" s="255" t="s">
        <v>2933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9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4">
        <v>63824</v>
      </c>
      <c r="V243" s="254" t="s">
        <v>2975</v>
      </c>
      <c r="W243" s="254">
        <v>561</v>
      </c>
      <c r="X243" s="254" t="s">
        <v>2930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9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4">
        <v>63824</v>
      </c>
      <c r="V244" s="254" t="s">
        <v>2975</v>
      </c>
      <c r="W244" s="254">
        <v>562</v>
      </c>
      <c r="X244" s="254" t="s">
        <v>3154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9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4">
        <v>63824</v>
      </c>
      <c r="V245" s="254" t="s">
        <v>2975</v>
      </c>
      <c r="W245" s="4">
        <v>563</v>
      </c>
      <c r="X245" s="254" t="s">
        <v>3155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9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4">
        <v>63824</v>
      </c>
      <c r="V246" s="254" t="s">
        <v>2975</v>
      </c>
      <c r="W246" s="254">
        <v>564</v>
      </c>
      <c r="X246" s="254" t="s">
        <v>3156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9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4">
        <v>63824</v>
      </c>
      <c r="V247" s="254" t="s">
        <v>2975</v>
      </c>
      <c r="W247" s="254">
        <v>565</v>
      </c>
      <c r="X247" s="254" t="s">
        <v>3157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9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4">
        <v>63824</v>
      </c>
      <c r="V248" s="254" t="s">
        <v>2975</v>
      </c>
      <c r="W248" s="254">
        <v>566</v>
      </c>
      <c r="X248" s="254" t="s">
        <v>3158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9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4">
        <v>63824</v>
      </c>
      <c r="V249" s="254" t="s">
        <v>2975</v>
      </c>
      <c r="W249" s="254">
        <v>567</v>
      </c>
      <c r="X249" s="254" t="s">
        <v>3159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9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4">
        <v>63824</v>
      </c>
      <c r="V250" s="254" t="s">
        <v>2975</v>
      </c>
      <c r="W250" s="254">
        <v>575</v>
      </c>
      <c r="X250" s="254" t="s">
        <v>3160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9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4">
        <v>63824</v>
      </c>
      <c r="V251" s="254" t="s">
        <v>2975</v>
      </c>
      <c r="W251" s="254">
        <v>577</v>
      </c>
      <c r="X251" s="254" t="s">
        <v>3161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9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4">
        <v>63824</v>
      </c>
      <c r="V252" s="254" t="s">
        <v>2975</v>
      </c>
      <c r="W252" s="4">
        <v>578</v>
      </c>
      <c r="X252" s="254" t="s">
        <v>3162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9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4">
        <v>63824</v>
      </c>
      <c r="V253" s="254" t="s">
        <v>2975</v>
      </c>
      <c r="W253" s="4">
        <v>579</v>
      </c>
      <c r="X253" s="254" t="s">
        <v>3163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9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5">
        <v>63824</v>
      </c>
      <c r="V254" s="255" t="s">
        <v>2975</v>
      </c>
      <c r="W254" s="255">
        <v>581</v>
      </c>
      <c r="X254" s="255" t="s">
        <v>2933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9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4">
        <v>63911</v>
      </c>
      <c r="V255" s="254" t="s">
        <v>25</v>
      </c>
      <c r="W255" s="254">
        <v>5011</v>
      </c>
      <c r="X255" s="254" t="s">
        <v>3013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9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25</v>
      </c>
      <c r="W256" s="254">
        <v>5041</v>
      </c>
      <c r="X256" s="4" t="s">
        <v>3014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9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25</v>
      </c>
      <c r="W257" s="254">
        <v>5043</v>
      </c>
      <c r="X257" s="4" t="s">
        <v>3015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9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25</v>
      </c>
      <c r="W258" s="254">
        <v>5052</v>
      </c>
      <c r="X258" s="4" t="s">
        <v>3016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9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4">
        <v>63911</v>
      </c>
      <c r="V259" s="304" t="s">
        <v>25</v>
      </c>
      <c r="W259" s="304">
        <v>50810</v>
      </c>
      <c r="X259" s="304" t="s">
        <v>3017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9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4">
        <v>63921</v>
      </c>
      <c r="V260" s="254" t="s">
        <v>26</v>
      </c>
      <c r="W260" s="254">
        <v>5011</v>
      </c>
      <c r="X260" s="254" t="s">
        <v>3013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26</v>
      </c>
      <c r="W261" s="254">
        <v>5041</v>
      </c>
      <c r="X261" s="4" t="s">
        <v>3014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26</v>
      </c>
      <c r="W262" s="254">
        <v>5043</v>
      </c>
      <c r="X262" s="4" t="s">
        <v>3015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26</v>
      </c>
      <c r="W263" s="254">
        <v>5052</v>
      </c>
      <c r="X263" s="4" t="s">
        <v>3016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4">
        <v>63921</v>
      </c>
      <c r="V264" s="304" t="s">
        <v>26</v>
      </c>
      <c r="W264" s="304">
        <v>50810</v>
      </c>
      <c r="X264" s="304" t="s">
        <v>3017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4">
        <v>63931</v>
      </c>
      <c r="V265" s="254" t="s">
        <v>27</v>
      </c>
      <c r="W265" s="254">
        <v>5012</v>
      </c>
      <c r="X265" s="254" t="s">
        <v>3019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27</v>
      </c>
      <c r="W266" s="254">
        <v>50815</v>
      </c>
      <c r="X266" s="4" t="s">
        <v>3018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27</v>
      </c>
      <c r="W267" s="4">
        <v>51000</v>
      </c>
      <c r="X267" s="4" t="s">
        <v>3008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27</v>
      </c>
      <c r="W268" s="4">
        <v>51011</v>
      </c>
      <c r="X268" s="4" t="s">
        <v>3009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27</v>
      </c>
      <c r="W269" s="254">
        <v>561</v>
      </c>
      <c r="X269" s="254" t="s">
        <v>2930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27</v>
      </c>
      <c r="W270" s="254">
        <v>562</v>
      </c>
      <c r="X270" s="254" t="s">
        <v>3154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27</v>
      </c>
      <c r="W271" s="4">
        <v>563</v>
      </c>
      <c r="X271" s="254" t="s">
        <v>3155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27</v>
      </c>
      <c r="W272" s="254">
        <v>564</v>
      </c>
      <c r="X272" s="254" t="s">
        <v>3156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27</v>
      </c>
      <c r="W273" s="254">
        <v>565</v>
      </c>
      <c r="X273" s="254" t="s">
        <v>3157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27</v>
      </c>
      <c r="W274" s="254">
        <v>566</v>
      </c>
      <c r="X274" s="254" t="s">
        <v>3158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27</v>
      </c>
      <c r="W275" s="254">
        <v>567</v>
      </c>
      <c r="X275" s="254" t="s">
        <v>3159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27</v>
      </c>
      <c r="W276" s="254">
        <v>575</v>
      </c>
      <c r="X276" s="254" t="s">
        <v>3160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27</v>
      </c>
      <c r="W277" s="254">
        <v>577</v>
      </c>
      <c r="X277" s="254" t="s">
        <v>3161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27</v>
      </c>
      <c r="W278" s="4">
        <v>578</v>
      </c>
      <c r="X278" s="254" t="s">
        <v>3162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27</v>
      </c>
      <c r="W279" s="4">
        <v>579</v>
      </c>
      <c r="X279" s="254" t="s">
        <v>3163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5">
        <v>63931</v>
      </c>
      <c r="V280" s="255" t="s">
        <v>27</v>
      </c>
      <c r="W280" s="255">
        <v>581</v>
      </c>
      <c r="X280" s="255" t="s">
        <v>2933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4">
        <v>63941</v>
      </c>
      <c r="V281" s="254" t="s">
        <v>28</v>
      </c>
      <c r="W281" s="254">
        <v>5012</v>
      </c>
      <c r="X281" s="254" t="s">
        <v>3019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26</v>
      </c>
      <c r="W282" s="4">
        <v>50815</v>
      </c>
      <c r="X282" s="4" t="s">
        <v>3018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28</v>
      </c>
      <c r="W283" s="254">
        <v>51000</v>
      </c>
      <c r="X283" s="4" t="s">
        <v>3008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28</v>
      </c>
      <c r="W284" s="4">
        <v>51011</v>
      </c>
      <c r="X284" s="4" t="s">
        <v>3009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28</v>
      </c>
      <c r="W285" s="254">
        <v>561</v>
      </c>
      <c r="X285" s="254" t="s">
        <v>2930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28</v>
      </c>
      <c r="W286" s="254">
        <v>562</v>
      </c>
      <c r="X286" s="254" t="s">
        <v>3154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28</v>
      </c>
      <c r="W287" s="4">
        <v>563</v>
      </c>
      <c r="X287" s="254" t="s">
        <v>3155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28</v>
      </c>
      <c r="W288" s="254">
        <v>564</v>
      </c>
      <c r="X288" s="254" t="s">
        <v>3156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28</v>
      </c>
      <c r="W289" s="254">
        <v>565</v>
      </c>
      <c r="X289" s="254" t="s">
        <v>3157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28</v>
      </c>
      <c r="W290" s="254">
        <v>566</v>
      </c>
      <c r="X290" s="254" t="s">
        <v>3158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28</v>
      </c>
      <c r="W291" s="254">
        <v>567</v>
      </c>
      <c r="X291" s="254" t="s">
        <v>3159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28</v>
      </c>
      <c r="W292" s="254">
        <v>575</v>
      </c>
      <c r="X292" s="254" t="s">
        <v>3160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28</v>
      </c>
      <c r="W293" s="254">
        <v>577</v>
      </c>
      <c r="X293" s="254" t="s">
        <v>3161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28</v>
      </c>
      <c r="W294" s="4">
        <v>578</v>
      </c>
      <c r="X294" s="254" t="s">
        <v>3162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28</v>
      </c>
      <c r="W295" s="4">
        <v>579</v>
      </c>
      <c r="X295" s="254" t="s">
        <v>3163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5">
        <v>63941</v>
      </c>
      <c r="V296" s="255" t="s">
        <v>28</v>
      </c>
      <c r="W296" s="255">
        <v>581</v>
      </c>
      <c r="X296" s="255" t="s">
        <v>2933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4">
        <v>68191</v>
      </c>
      <c r="V297" s="254" t="s">
        <v>2982</v>
      </c>
      <c r="W297" s="254">
        <v>43</v>
      </c>
      <c r="X297" s="254" t="s">
        <v>73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2983</v>
      </c>
      <c r="W298" s="4">
        <v>31</v>
      </c>
      <c r="X298" s="4" t="s">
        <v>69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2983</v>
      </c>
      <c r="W299" s="4">
        <v>43</v>
      </c>
      <c r="X299" s="4" t="s">
        <v>73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2984</v>
      </c>
      <c r="W300" s="4">
        <v>71</v>
      </c>
      <c r="X300" s="4" t="s">
        <v>138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2985</v>
      </c>
      <c r="W301" s="4">
        <v>71</v>
      </c>
      <c r="X301" s="4" t="s">
        <v>138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2986</v>
      </c>
      <c r="W302" s="4">
        <v>71</v>
      </c>
      <c r="X302" s="4" t="s">
        <v>138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2987</v>
      </c>
      <c r="W303" s="4">
        <v>71</v>
      </c>
      <c r="X303" s="4" t="s">
        <v>138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2988</v>
      </c>
      <c r="W304" s="4">
        <v>71</v>
      </c>
      <c r="X304" s="4" t="s">
        <v>138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2989</v>
      </c>
      <c r="W305" s="4">
        <v>71</v>
      </c>
      <c r="X305" s="4" t="s">
        <v>138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2990</v>
      </c>
      <c r="W306" s="4">
        <v>71</v>
      </c>
      <c r="X306" s="4" t="s">
        <v>138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2991</v>
      </c>
      <c r="W307" s="4">
        <v>71</v>
      </c>
      <c r="X307" s="4" t="s">
        <v>138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2992</v>
      </c>
      <c r="W308" s="4">
        <v>71</v>
      </c>
      <c r="X308" s="4" t="s">
        <v>138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2993</v>
      </c>
      <c r="W309" s="4">
        <v>71</v>
      </c>
      <c r="X309" s="4" t="s">
        <v>138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2994</v>
      </c>
      <c r="W310" s="4">
        <v>71</v>
      </c>
      <c r="X310" s="4" t="s">
        <v>138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2995</v>
      </c>
      <c r="W311" s="4">
        <v>71</v>
      </c>
      <c r="X311" s="4" t="s">
        <v>138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2996</v>
      </c>
      <c r="W312" s="4">
        <v>71</v>
      </c>
      <c r="X312" s="4" t="s">
        <v>138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2997</v>
      </c>
      <c r="W313" s="4">
        <v>71</v>
      </c>
      <c r="X313" s="4" t="s">
        <v>138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2998</v>
      </c>
      <c r="W314" s="4">
        <v>71</v>
      </c>
      <c r="X314" s="4" t="s">
        <v>138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2999</v>
      </c>
      <c r="W315" s="4">
        <v>71</v>
      </c>
      <c r="X315" s="4" t="s">
        <v>138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3000</v>
      </c>
      <c r="W316" s="4">
        <v>71</v>
      </c>
      <c r="X316" s="4" t="s">
        <v>138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3001</v>
      </c>
      <c r="W317" s="4">
        <v>71</v>
      </c>
      <c r="X317" s="4" t="s">
        <v>138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3002</v>
      </c>
      <c r="W318" s="4">
        <v>71</v>
      </c>
      <c r="X318" s="4" t="s">
        <v>138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3003</v>
      </c>
      <c r="W319" s="4">
        <v>71</v>
      </c>
      <c r="X319" s="4" t="s">
        <v>138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3004</v>
      </c>
      <c r="W320" s="4">
        <v>71</v>
      </c>
      <c r="X320" s="4" t="s">
        <v>138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3005</v>
      </c>
      <c r="W321" s="4">
        <v>71</v>
      </c>
      <c r="X321" s="4" t="s">
        <v>138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129</v>
      </c>
      <c r="W322" s="4">
        <v>71</v>
      </c>
      <c r="X322" s="4" t="s">
        <v>138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9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3006</v>
      </c>
      <c r="W323" s="4">
        <v>810</v>
      </c>
      <c r="X323" s="4" t="s">
        <v>2934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9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3007</v>
      </c>
      <c r="W324" s="4">
        <v>810</v>
      </c>
      <c r="X324" s="4" t="s">
        <v>2934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9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830</v>
      </c>
      <c r="W325" s="4">
        <v>810</v>
      </c>
      <c r="X325" s="4" t="s">
        <v>2934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9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9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9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9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9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9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9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9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9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9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9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9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9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9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9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9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9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9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9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9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9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9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9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9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9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9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9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9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9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9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9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9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9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9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9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9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9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9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9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9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9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9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9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9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9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9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9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9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9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9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9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9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9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9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9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9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9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9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9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9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9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9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9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9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9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9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9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9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9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9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9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9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9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9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9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9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9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9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9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9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9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9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9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9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9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9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9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9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9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9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9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9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9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9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9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9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9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9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9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9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9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9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9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9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9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9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9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9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9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9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9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9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9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9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9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9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9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9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9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9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9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9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9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9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9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9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9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9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9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9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9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9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9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9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9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9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9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9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9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9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9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9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9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9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9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9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9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9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9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9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9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9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9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9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9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9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9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9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9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9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9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9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9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9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9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9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9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9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9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9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9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9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9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9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9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9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9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9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9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9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abSelected="1" topLeftCell="C1" zoomScaleNormal="100" workbookViewId="0">
      <pane ySplit="2" topLeftCell="A51" activePane="bottomLeft" state="frozen"/>
      <selection pane="bottomLeft" activeCell="H93" sqref="H93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17" t="s">
        <v>1895</v>
      </c>
      <c r="B1" s="317"/>
      <c r="C1" s="317"/>
      <c r="D1" s="317"/>
      <c r="E1" s="317"/>
      <c r="F1" s="76" t="str">
        <f>IF(OR('OPĆI DIO'!C1="odaberite -",'OPĆI DIO'!C1=""),"Molimo odaberite proračunskog korisnika na radnom listu Opći podaci!","")</f>
        <v/>
      </c>
      <c r="M1" s="131" t="s">
        <v>1893</v>
      </c>
    </row>
    <row r="2" spans="1:36" ht="36" customHeight="1">
      <c r="A2" s="37" t="s">
        <v>34</v>
      </c>
      <c r="B2" s="37" t="s">
        <v>35</v>
      </c>
      <c r="C2" s="37" t="s">
        <v>3143</v>
      </c>
      <c r="D2" s="41" t="s">
        <v>3144</v>
      </c>
      <c r="E2" s="37" t="s">
        <v>37</v>
      </c>
      <c r="F2" s="41" t="s">
        <v>524</v>
      </c>
      <c r="G2" s="37" t="s">
        <v>525</v>
      </c>
      <c r="H2" s="41" t="s">
        <v>527</v>
      </c>
      <c r="I2" s="37" t="s">
        <v>39</v>
      </c>
      <c r="J2" s="37" t="s">
        <v>1781</v>
      </c>
      <c r="K2" s="77" t="s">
        <v>2925</v>
      </c>
      <c r="L2" s="77" t="s">
        <v>2074</v>
      </c>
      <c r="M2" s="77" t="s">
        <v>2926</v>
      </c>
      <c r="N2" s="243" t="s">
        <v>1765</v>
      </c>
      <c r="O2" s="110" t="s">
        <v>2059</v>
      </c>
      <c r="P2" s="38" t="s">
        <v>506</v>
      </c>
      <c r="Q2" s="38" t="s">
        <v>507</v>
      </c>
      <c r="R2" s="103" t="s">
        <v>1052</v>
      </c>
      <c r="S2" s="103" t="s">
        <v>2062</v>
      </c>
      <c r="T2" s="38" t="s">
        <v>2061</v>
      </c>
      <c r="U2" s="103" t="s">
        <v>3142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3132</v>
      </c>
      <c r="I3" s="39" t="str">
        <f t="shared" ref="I3:I66" si="1">IFERROR(VLOOKUP(H3,$AE$6:$AF$353,2,FALSE),"")</f>
        <v>PROGRAMSKO FINANCIRANJE JAVNIH VISOKIH UČILIŠTA</v>
      </c>
      <c r="J3" s="39" t="str">
        <f t="shared" ref="J3:J66" si="2">IFERROR(VLOOKUP(H3,$AE$6:$AI$353,3,FALSE),"")</f>
        <v>0942</v>
      </c>
      <c r="K3" s="305">
        <v>1623498</v>
      </c>
      <c r="L3" s="73">
        <v>1623498</v>
      </c>
      <c r="M3" s="73">
        <v>1623498</v>
      </c>
      <c r="N3" s="244"/>
      <c r="O3" t="str">
        <f>IF(C3="","",'OPĆI DIO'!$C$1)</f>
        <v>22371 VELEUČILIŠTE U KRIŽEVCIMA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3114</v>
      </c>
      <c r="G4" s="39" t="str">
        <f t="shared" si="0"/>
        <v>Plaće za posebne uvjete rada</v>
      </c>
      <c r="H4" s="74" t="s">
        <v>3132</v>
      </c>
      <c r="I4" s="39" t="str">
        <f t="shared" si="1"/>
        <v>PROGRAMSKO FINANCIRANJE JAVNIH VISOKIH UČILIŠTA</v>
      </c>
      <c r="J4" s="39" t="str">
        <f t="shared" si="2"/>
        <v>0942</v>
      </c>
      <c r="K4" s="305">
        <v>6600</v>
      </c>
      <c r="L4" s="73">
        <v>6600</v>
      </c>
      <c r="M4" s="73">
        <v>6600</v>
      </c>
      <c r="N4" s="244"/>
      <c r="O4" t="str">
        <f>IF(C4="","",'OPĆI DIO'!$C$1)</f>
        <v>22371 VELEUČILIŠTE U KRIŽEVCIMA</v>
      </c>
      <c r="P4" t="str">
        <f t="shared" ref="P4:P67" si="5">LEFT(F4,3)</f>
        <v>311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3132</v>
      </c>
      <c r="I5" s="39" t="str">
        <f t="shared" si="1"/>
        <v>PROGRAMSKO FINANCIRANJE JAVNIH VISOKIH UČILIŠTA</v>
      </c>
      <c r="J5" s="39" t="str">
        <f t="shared" si="2"/>
        <v>0942</v>
      </c>
      <c r="K5" s="305">
        <v>56213</v>
      </c>
      <c r="L5" s="73">
        <v>56213</v>
      </c>
      <c r="M5" s="73">
        <v>56213</v>
      </c>
      <c r="N5" s="244"/>
      <c r="O5" t="str">
        <f>IF(C5="","",'OPĆI DIO'!$C$1)</f>
        <v>22371 VELEUČILIŠTE U KRIŽEVCIMA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3132</v>
      </c>
      <c r="G6" s="39" t="str">
        <f t="shared" si="0"/>
        <v>Doprinosi za obvezno zdravstveno osiguranje</v>
      </c>
      <c r="H6" s="74" t="s">
        <v>3132</v>
      </c>
      <c r="I6" s="39" t="str">
        <f t="shared" si="1"/>
        <v>PROGRAMSKO FINANCIRANJE JAVNIH VISOKIH UČILIŠTA</v>
      </c>
      <c r="J6" s="39" t="str">
        <f t="shared" si="2"/>
        <v>0942</v>
      </c>
      <c r="K6" s="305">
        <v>279815</v>
      </c>
      <c r="L6" s="73">
        <v>279815</v>
      </c>
      <c r="M6" s="73">
        <v>279815</v>
      </c>
      <c r="N6" s="244"/>
      <c r="O6" t="str">
        <f>IF(C6="","",'OPĆI DIO'!$C$1)</f>
        <v>22371 VELEUČILIŠTE U KRIŽEVCIMA</v>
      </c>
      <c r="P6" t="str">
        <f t="shared" si="5"/>
        <v>313</v>
      </c>
      <c r="Q6" t="str">
        <f t="shared" si="6"/>
        <v>31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1791</v>
      </c>
      <c r="AF6" t="s">
        <v>3053</v>
      </c>
      <c r="AG6" t="s">
        <v>3054</v>
      </c>
      <c r="AH6" t="s">
        <v>3055</v>
      </c>
      <c r="AI6" t="s">
        <v>742</v>
      </c>
      <c r="AJ6" t="s">
        <v>742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3212</v>
      </c>
      <c r="G7" s="39" t="str">
        <f t="shared" si="0"/>
        <v>Naknade za prijevoz, za rad na terenu i odvojeni život</v>
      </c>
      <c r="H7" s="74" t="s">
        <v>3132</v>
      </c>
      <c r="I7" s="39" t="str">
        <f t="shared" si="1"/>
        <v>PROGRAMSKO FINANCIRANJE JAVNIH VISOKIH UČILIŠTA</v>
      </c>
      <c r="J7" s="39" t="str">
        <f t="shared" si="2"/>
        <v>0942</v>
      </c>
      <c r="K7" s="305">
        <v>80544</v>
      </c>
      <c r="L7" s="73">
        <v>80544</v>
      </c>
      <c r="M7" s="73">
        <v>80544</v>
      </c>
      <c r="N7" s="244"/>
      <c r="O7" t="str">
        <f>IF(C7="","",'OPĆI DIO'!$C$1)</f>
        <v>22371 VELEUČILIŠTE U KRIŽEVCIMA</v>
      </c>
      <c r="P7" t="str">
        <f t="shared" si="5"/>
        <v>321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3132</v>
      </c>
      <c r="AF7" t="s">
        <v>538</v>
      </c>
      <c r="AG7" t="s">
        <v>1800</v>
      </c>
      <c r="AH7" t="s">
        <v>1801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3211</v>
      </c>
      <c r="G8" s="39" t="str">
        <f t="shared" si="0"/>
        <v>Službena putovanja</v>
      </c>
      <c r="H8" s="74" t="s">
        <v>3132</v>
      </c>
      <c r="I8" s="39" t="str">
        <f t="shared" si="1"/>
        <v>PROGRAMSKO FINANCIRANJE JAVNIH VISOKIH UČILIŠTA</v>
      </c>
      <c r="J8" s="39" t="str">
        <f t="shared" si="2"/>
        <v>0942</v>
      </c>
      <c r="K8" s="306">
        <v>7001</v>
      </c>
      <c r="L8" s="73">
        <v>7001</v>
      </c>
      <c r="M8" s="73">
        <v>7001</v>
      </c>
      <c r="N8" s="244"/>
      <c r="O8" t="str">
        <f>IF(C8="","",'OPĆI DIO'!$C$1)</f>
        <v>22371 VELEUČILIŠTE U KRIŽEVCIMA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3133</v>
      </c>
      <c r="AF8" t="s">
        <v>3134</v>
      </c>
      <c r="AG8" t="s">
        <v>1800</v>
      </c>
      <c r="AH8" t="s">
        <v>1801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3213</v>
      </c>
      <c r="G9" s="39" t="str">
        <f t="shared" si="0"/>
        <v>Stručno usavršavanje zaposlenika</v>
      </c>
      <c r="H9" s="74" t="s">
        <v>3132</v>
      </c>
      <c r="I9" s="39" t="str">
        <f t="shared" si="1"/>
        <v>PROGRAMSKO FINANCIRANJE JAVNIH VISOKIH UČILIŠTA</v>
      </c>
      <c r="J9" s="39" t="str">
        <f t="shared" si="2"/>
        <v>0942</v>
      </c>
      <c r="K9" s="306">
        <v>8000</v>
      </c>
      <c r="L9" s="73">
        <v>8000</v>
      </c>
      <c r="M9" s="73">
        <v>8000</v>
      </c>
      <c r="N9" s="244"/>
      <c r="O9" t="str">
        <f>IF(C9="","",'OPĆI DIO'!$C$1)</f>
        <v>22371 VELEUČILIŠTE U KRIŽEVCIMA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740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3135</v>
      </c>
      <c r="AF9" t="s">
        <v>3136</v>
      </c>
      <c r="AG9" t="s">
        <v>1800</v>
      </c>
      <c r="AH9" t="s">
        <v>1801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3132</v>
      </c>
      <c r="I10" s="39" t="str">
        <f t="shared" si="1"/>
        <v>PROGRAMSKO FINANCIRANJE JAVNIH VISOKIH UČILIŠTA</v>
      </c>
      <c r="J10" s="39" t="str">
        <f t="shared" si="2"/>
        <v>0942</v>
      </c>
      <c r="K10" s="306">
        <v>13000</v>
      </c>
      <c r="L10" s="73">
        <v>13000</v>
      </c>
      <c r="M10" s="73">
        <v>13000</v>
      </c>
      <c r="N10" s="244"/>
      <c r="O10" t="str">
        <f>IF(C10="","",'OPĆI DIO'!$C$1)</f>
        <v>22371 VELEUČILIŠTE U KRIŽEVCIMA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3137</v>
      </c>
      <c r="AF10" t="s">
        <v>3138</v>
      </c>
      <c r="AG10" t="s">
        <v>1800</v>
      </c>
      <c r="AH10" t="s">
        <v>1801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3222</v>
      </c>
      <c r="G11" s="39" t="str">
        <f t="shared" si="0"/>
        <v>Materijal i sirovine</v>
      </c>
      <c r="H11" s="74" t="s">
        <v>3132</v>
      </c>
      <c r="I11" s="39" t="str">
        <f t="shared" si="1"/>
        <v>PROGRAMSKO FINANCIRANJE JAVNIH VISOKIH UČILIŠTA</v>
      </c>
      <c r="J11" s="39" t="str">
        <f t="shared" si="2"/>
        <v>0942</v>
      </c>
      <c r="K11" s="306">
        <v>4500</v>
      </c>
      <c r="L11" s="73">
        <v>4500</v>
      </c>
      <c r="M11" s="73">
        <v>4500</v>
      </c>
      <c r="N11" s="244"/>
      <c r="O11" t="str">
        <f>IF(C11="","",'OPĆI DIO'!$C$1)</f>
        <v>22371 VELEUČILIŠTE U KRIŽEVCIMA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3013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3140</v>
      </c>
      <c r="AF11" t="s">
        <v>3136</v>
      </c>
      <c r="AG11" t="s">
        <v>1794</v>
      </c>
      <c r="AH11" t="s">
        <v>1795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3223</v>
      </c>
      <c r="G12" s="39" t="str">
        <f t="shared" si="0"/>
        <v>Energija</v>
      </c>
      <c r="H12" s="74" t="s">
        <v>3132</v>
      </c>
      <c r="I12" s="39" t="str">
        <f t="shared" si="1"/>
        <v>PROGRAMSKO FINANCIRANJE JAVNIH VISOKIH UČILIŠTA</v>
      </c>
      <c r="J12" s="39" t="str">
        <f t="shared" si="2"/>
        <v>0942</v>
      </c>
      <c r="K12" s="306">
        <v>40000</v>
      </c>
      <c r="L12" s="73">
        <v>40000</v>
      </c>
      <c r="M12" s="73">
        <v>40000</v>
      </c>
      <c r="N12" s="244"/>
      <c r="O12" t="str">
        <f>IF(C12="","",'OPĆI DIO'!$C$1)</f>
        <v>22371 VELEUČILIŠTE U KRIŽEVCIMA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3019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831</v>
      </c>
      <c r="AF12" t="s">
        <v>832</v>
      </c>
      <c r="AG12" t="s">
        <v>1792</v>
      </c>
      <c r="AH12" t="s">
        <v>1793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3224</v>
      </c>
      <c r="G13" s="39" t="str">
        <f t="shared" si="0"/>
        <v>Materijal i dijelovi za tekuće i investicijsko održavanje</v>
      </c>
      <c r="H13" s="74" t="s">
        <v>3132</v>
      </c>
      <c r="I13" s="39" t="str">
        <f t="shared" si="1"/>
        <v>PROGRAMSKO FINANCIRANJE JAVNIH VISOKIH UČILIŠTA</v>
      </c>
      <c r="J13" s="39" t="str">
        <f t="shared" si="2"/>
        <v>0942</v>
      </c>
      <c r="K13" s="306">
        <v>2500</v>
      </c>
      <c r="L13" s="73">
        <v>2500</v>
      </c>
      <c r="M13" s="73">
        <v>2500</v>
      </c>
      <c r="N13" s="244"/>
      <c r="O13" t="str">
        <f>IF(C13="","",'OPĆI DIO'!$C$1)</f>
        <v>22371 VELEUČILIŠTE U KRIŽEVCIMA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3014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833</v>
      </c>
      <c r="AF13" t="s">
        <v>834</v>
      </c>
      <c r="AG13" t="s">
        <v>1794</v>
      </c>
      <c r="AH13" t="s">
        <v>1795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3225</v>
      </c>
      <c r="G14" s="39" t="str">
        <f t="shared" si="0"/>
        <v>Sitni inventar i autogume</v>
      </c>
      <c r="H14" s="74" t="s">
        <v>3132</v>
      </c>
      <c r="I14" s="39" t="str">
        <f t="shared" si="1"/>
        <v>PROGRAMSKO FINANCIRANJE JAVNIH VISOKIH UČILIŠTA</v>
      </c>
      <c r="J14" s="39" t="str">
        <f t="shared" si="2"/>
        <v>0942</v>
      </c>
      <c r="K14" s="306">
        <v>1500</v>
      </c>
      <c r="L14" s="73">
        <v>1500</v>
      </c>
      <c r="M14" s="73">
        <v>1500</v>
      </c>
      <c r="N14" s="244"/>
      <c r="O14" t="str">
        <f>IF(C14="","",'OPĆI DIO'!$C$1)</f>
        <v>22371 VELEUČILIŠTE U KRIŽEVCIMA</v>
      </c>
      <c r="P14" t="str">
        <f t="shared" si="5"/>
        <v>322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3015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835</v>
      </c>
      <c r="AF14" t="s">
        <v>836</v>
      </c>
      <c r="AG14" t="s">
        <v>1796</v>
      </c>
      <c r="AH14" t="s">
        <v>1797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3227</v>
      </c>
      <c r="G15" s="39" t="str">
        <f t="shared" si="0"/>
        <v>Službena, radna i zaštitna odjeća i obuća</v>
      </c>
      <c r="H15" s="74" t="s">
        <v>3132</v>
      </c>
      <c r="I15" s="39" t="str">
        <f t="shared" si="1"/>
        <v>PROGRAMSKO FINANCIRANJE JAVNIH VISOKIH UČILIŠTA</v>
      </c>
      <c r="J15" s="39" t="str">
        <f t="shared" si="2"/>
        <v>0942</v>
      </c>
      <c r="K15" s="306">
        <v>500</v>
      </c>
      <c r="L15" s="73">
        <v>500</v>
      </c>
      <c r="M15" s="73">
        <v>500</v>
      </c>
      <c r="N15" s="244"/>
      <c r="O15" t="str">
        <f>IF(C15="","",'OPĆI DIO'!$C$1)</f>
        <v>22371 VELEUČILIŠTE U KRIŽEVCIMA</v>
      </c>
      <c r="P15" t="str">
        <f t="shared" si="5"/>
        <v>322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3016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2820</v>
      </c>
      <c r="AF15" t="s">
        <v>2821</v>
      </c>
      <c r="AG15" t="s">
        <v>2822</v>
      </c>
      <c r="AH15" t="s">
        <v>1882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3231</v>
      </c>
      <c r="G16" s="39" t="str">
        <f t="shared" si="0"/>
        <v>Usluge telefona, interneta, pošte i prijevoza</v>
      </c>
      <c r="H16" s="74" t="s">
        <v>3132</v>
      </c>
      <c r="I16" s="39" t="str">
        <f t="shared" si="1"/>
        <v>PROGRAMSKO FINANCIRANJE JAVNIH VISOKIH UČILIŠTA</v>
      </c>
      <c r="J16" s="39" t="str">
        <f t="shared" si="2"/>
        <v>0942</v>
      </c>
      <c r="K16" s="306">
        <v>10000</v>
      </c>
      <c r="L16" s="73">
        <v>10000</v>
      </c>
      <c r="M16" s="73">
        <v>10000</v>
      </c>
      <c r="N16" s="244"/>
      <c r="O16" t="str">
        <f>IF(C16="","",'OPĆI DIO'!$C$1)</f>
        <v>22371 VELEUČILIŠTE U KRIŽEVCIMA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3017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2823</v>
      </c>
      <c r="AF16" t="s">
        <v>2824</v>
      </c>
      <c r="AG16" t="s">
        <v>2822</v>
      </c>
      <c r="AH16" t="s">
        <v>1882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3232</v>
      </c>
      <c r="G17" s="39" t="str">
        <f t="shared" si="0"/>
        <v>Usluge tekućeg i investicijskog održavanja</v>
      </c>
      <c r="H17" s="74" t="s">
        <v>3132</v>
      </c>
      <c r="I17" s="39" t="str">
        <f t="shared" si="1"/>
        <v>PROGRAMSKO FINANCIRANJE JAVNIH VISOKIH UČILIŠTA</v>
      </c>
      <c r="J17" s="39" t="str">
        <f t="shared" si="2"/>
        <v>0942</v>
      </c>
      <c r="K17" s="306">
        <v>12000</v>
      </c>
      <c r="L17" s="73">
        <v>12000</v>
      </c>
      <c r="M17" s="73">
        <v>12000</v>
      </c>
      <c r="N17" s="244"/>
      <c r="O17" t="str">
        <f>IF(C17="","",'OPĆI DIO'!$C$1)</f>
        <v>22371 VELEUČILIŠTE U KRIŽEVCIMA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3018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747</v>
      </c>
      <c r="AF17" t="s">
        <v>748</v>
      </c>
      <c r="AG17" t="s">
        <v>1796</v>
      </c>
      <c r="AH17" t="s">
        <v>1797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3233</v>
      </c>
      <c r="G18" s="39" t="str">
        <f t="shared" si="0"/>
        <v>Usluge promidžbe i informiranja</v>
      </c>
      <c r="H18" s="74" t="s">
        <v>3132</v>
      </c>
      <c r="I18" s="39" t="str">
        <f t="shared" si="1"/>
        <v>PROGRAMSKO FINANCIRANJE JAVNIH VISOKIH UČILIŠTA</v>
      </c>
      <c r="J18" s="39" t="str">
        <f t="shared" si="2"/>
        <v>0942</v>
      </c>
      <c r="K18" s="306">
        <v>2000</v>
      </c>
      <c r="L18" s="73">
        <v>2000</v>
      </c>
      <c r="M18" s="73">
        <v>2000</v>
      </c>
      <c r="N18" s="244"/>
      <c r="O18" t="str">
        <f>IF(C18="","",'OPĆI DIO'!$C$1)</f>
        <v>22371 VELEUČILIŠTE U KRIŽEVCIMA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3008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749</v>
      </c>
      <c r="AF18" t="s">
        <v>3056</v>
      </c>
      <c r="AG18" t="s">
        <v>1796</v>
      </c>
      <c r="AH18" t="s">
        <v>1797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3234</v>
      </c>
      <c r="G19" s="39" t="str">
        <f t="shared" si="0"/>
        <v>Komunalne usluge</v>
      </c>
      <c r="H19" s="74" t="s">
        <v>3132</v>
      </c>
      <c r="I19" s="39" t="str">
        <f t="shared" si="1"/>
        <v>PROGRAMSKO FINANCIRANJE JAVNIH VISOKIH UČILIŠTA</v>
      </c>
      <c r="J19" s="39" t="str">
        <f t="shared" si="2"/>
        <v>0942</v>
      </c>
      <c r="K19" s="306">
        <v>6000</v>
      </c>
      <c r="L19" s="73">
        <v>6000</v>
      </c>
      <c r="M19" s="73">
        <v>6000</v>
      </c>
      <c r="N19" s="244"/>
      <c r="O19" t="str">
        <f>IF(C19="","",'OPĆI DIO'!$C$1)</f>
        <v>22371 VELEUČILIŠTE U KRIŽEVCIMA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3009</v>
      </c>
      <c r="X19" s="253">
        <v>11</v>
      </c>
      <c r="Y19">
        <v>3225</v>
      </c>
      <c r="Z19" s="113" t="s">
        <v>2899</v>
      </c>
      <c r="AB19" s="113" t="str">
        <f t="shared" si="13"/>
        <v>32</v>
      </c>
      <c r="AC19" t="str">
        <f t="shared" si="14"/>
        <v>322</v>
      </c>
      <c r="AE19" t="s">
        <v>837</v>
      </c>
      <c r="AF19" t="s">
        <v>838</v>
      </c>
      <c r="AG19" t="s">
        <v>1796</v>
      </c>
      <c r="AH19" t="s">
        <v>1797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3235</v>
      </c>
      <c r="G20" s="39" t="str">
        <f t="shared" si="0"/>
        <v>Zakupnine i najamnine</v>
      </c>
      <c r="H20" s="74" t="s">
        <v>3132</v>
      </c>
      <c r="I20" s="39" t="str">
        <f t="shared" si="1"/>
        <v>PROGRAMSKO FINANCIRANJE JAVNIH VISOKIH UČILIŠTA</v>
      </c>
      <c r="J20" s="39" t="str">
        <f t="shared" si="2"/>
        <v>0942</v>
      </c>
      <c r="K20" s="306">
        <v>1500</v>
      </c>
      <c r="L20" s="73">
        <v>1500</v>
      </c>
      <c r="M20" s="73">
        <v>1500</v>
      </c>
      <c r="N20" s="244"/>
      <c r="O20" t="str">
        <f>IF(C20="","",'OPĆI DIO'!$C$1)</f>
        <v>22371 VELEUČILIŠTE U KRIŽEVCIMA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3010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839</v>
      </c>
      <c r="AF20" t="s">
        <v>840</v>
      </c>
      <c r="AG20" t="s">
        <v>1800</v>
      </c>
      <c r="AH20" t="s">
        <v>1801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3236</v>
      </c>
      <c r="G21" s="39" t="str">
        <f t="shared" si="0"/>
        <v>Zdravstvene i veterinarske usluge</v>
      </c>
      <c r="H21" s="74" t="s">
        <v>3132</v>
      </c>
      <c r="I21" s="39" t="str">
        <f t="shared" si="1"/>
        <v>PROGRAMSKO FINANCIRANJE JAVNIH VISOKIH UČILIŠTA</v>
      </c>
      <c r="J21" s="39" t="str">
        <f t="shared" si="2"/>
        <v>0942</v>
      </c>
      <c r="K21" s="306">
        <v>2000</v>
      </c>
      <c r="L21" s="73">
        <v>2000</v>
      </c>
      <c r="M21" s="73">
        <v>2000</v>
      </c>
      <c r="N21" s="244"/>
      <c r="O21" t="str">
        <f>IF(C21="","",'OPĆI DIO'!$C$1)</f>
        <v>22371 VELEUČILIŠTE U KRIŽEVCIMA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3011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841</v>
      </c>
      <c r="AF21" t="s">
        <v>842</v>
      </c>
      <c r="AG21" t="s">
        <v>1792</v>
      </c>
      <c r="AH21" t="s">
        <v>1793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3237</v>
      </c>
      <c r="G22" s="39" t="str">
        <f t="shared" si="0"/>
        <v>Intelektualne i osobne usluge</v>
      </c>
      <c r="H22" s="74" t="s">
        <v>3132</v>
      </c>
      <c r="I22" s="39" t="str">
        <f t="shared" si="1"/>
        <v>PROGRAMSKO FINANCIRANJE JAVNIH VISOKIH UČILIŠTA</v>
      </c>
      <c r="J22" s="39" t="str">
        <f t="shared" si="2"/>
        <v>0942</v>
      </c>
      <c r="K22" s="306">
        <v>3000</v>
      </c>
      <c r="L22" s="73">
        <v>3000</v>
      </c>
      <c r="M22" s="73">
        <v>3000</v>
      </c>
      <c r="N22" s="244"/>
      <c r="O22" t="str">
        <f>IF(C22="","",'OPĆI DIO'!$C$1)</f>
        <v>22371 VELEUČILIŠTE U KRIŽEVCIMA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3012</v>
      </c>
      <c r="X22" s="252">
        <v>81</v>
      </c>
      <c r="Y22">
        <v>3231</v>
      </c>
      <c r="Z22" s="113" t="s">
        <v>2900</v>
      </c>
      <c r="AB22" s="113" t="str">
        <f t="shared" si="13"/>
        <v>32</v>
      </c>
      <c r="AC22" t="str">
        <f t="shared" si="14"/>
        <v>323</v>
      </c>
      <c r="AE22" t="s">
        <v>557</v>
      </c>
      <c r="AF22" t="s">
        <v>558</v>
      </c>
      <c r="AG22" t="s">
        <v>1802</v>
      </c>
      <c r="AH22" t="s">
        <v>1803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3238</v>
      </c>
      <c r="G23" s="39" t="str">
        <f t="shared" si="0"/>
        <v>Računalne usluge</v>
      </c>
      <c r="H23" s="74" t="s">
        <v>3132</v>
      </c>
      <c r="I23" s="39" t="str">
        <f t="shared" si="1"/>
        <v>PROGRAMSKO FINANCIRANJE JAVNIH VISOKIH UČILIŠTA</v>
      </c>
      <c r="J23" s="39" t="str">
        <f t="shared" si="2"/>
        <v>0942</v>
      </c>
      <c r="K23" s="306">
        <v>6000</v>
      </c>
      <c r="L23" s="73">
        <v>6000</v>
      </c>
      <c r="M23" s="73">
        <v>6000</v>
      </c>
      <c r="N23" s="244"/>
      <c r="O23" t="str">
        <f>IF(C23="","",'OPĆI DIO'!$C$1)</f>
        <v>22371 VELEUČILIŠTE U KRIŽEVCIMA</v>
      </c>
      <c r="P23" t="str">
        <f t="shared" si="5"/>
        <v>323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750</v>
      </c>
      <c r="AF23" t="s">
        <v>751</v>
      </c>
      <c r="AG23" t="s">
        <v>1796</v>
      </c>
      <c r="AH23" t="s">
        <v>1797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3239</v>
      </c>
      <c r="G24" s="39" t="str">
        <f t="shared" si="0"/>
        <v>Ostale usluge</v>
      </c>
      <c r="H24" s="74" t="s">
        <v>3132</v>
      </c>
      <c r="I24" s="39" t="str">
        <f t="shared" si="1"/>
        <v>PROGRAMSKO FINANCIRANJE JAVNIH VISOKIH UČILIŠTA</v>
      </c>
      <c r="J24" s="39" t="str">
        <f t="shared" si="2"/>
        <v>0942</v>
      </c>
      <c r="K24" s="306">
        <v>4000</v>
      </c>
      <c r="L24" s="73">
        <v>4000</v>
      </c>
      <c r="M24" s="73">
        <v>4000</v>
      </c>
      <c r="N24" s="244"/>
      <c r="O24" t="str">
        <f>IF(C24="","",'OPĆI DIO'!$C$1)</f>
        <v>22371 VELEUČILIŠTE U KRIŽEVCIMA</v>
      </c>
      <c r="P24" t="str">
        <f t="shared" si="5"/>
        <v>323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2927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559</v>
      </c>
      <c r="AF24" t="s">
        <v>560</v>
      </c>
      <c r="AG24" t="s">
        <v>1796</v>
      </c>
      <c r="AH24" t="s">
        <v>1797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3291</v>
      </c>
      <c r="G25" s="39" t="str">
        <f t="shared" si="0"/>
        <v>Naknade za rad predstavničkih i izvršnih tijela, povjerensta</v>
      </c>
      <c r="H25" s="74" t="s">
        <v>3132</v>
      </c>
      <c r="I25" s="39" t="str">
        <f t="shared" si="1"/>
        <v>PROGRAMSKO FINANCIRANJE JAVNIH VISOKIH UČILIŠTA</v>
      </c>
      <c r="J25" s="39" t="str">
        <f t="shared" si="2"/>
        <v>0942</v>
      </c>
      <c r="K25" s="306">
        <v>12100</v>
      </c>
      <c r="L25" s="73">
        <v>12100</v>
      </c>
      <c r="M25" s="73">
        <v>12100</v>
      </c>
      <c r="N25" s="244"/>
      <c r="O25" t="str">
        <f>IF(C25="","",'OPĆI DIO'!$C$1)</f>
        <v>22371 VELEUČILIŠTE U KRIŽEVCIMA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2928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843</v>
      </c>
      <c r="AF25" t="s">
        <v>844</v>
      </c>
      <c r="AG25" t="s">
        <v>1796</v>
      </c>
      <c r="AH25" t="s">
        <v>1797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3292</v>
      </c>
      <c r="G26" s="39" t="str">
        <f t="shared" si="0"/>
        <v>Premije osiguranja</v>
      </c>
      <c r="H26" s="74" t="s">
        <v>3132</v>
      </c>
      <c r="I26" s="39" t="str">
        <f t="shared" si="1"/>
        <v>PROGRAMSKO FINANCIRANJE JAVNIH VISOKIH UČILIŠTA</v>
      </c>
      <c r="J26" s="39" t="str">
        <f t="shared" si="2"/>
        <v>0942</v>
      </c>
      <c r="K26" s="306">
        <v>4500</v>
      </c>
      <c r="L26" s="73">
        <v>4500</v>
      </c>
      <c r="M26" s="73">
        <v>4500</v>
      </c>
      <c r="N26" s="244"/>
      <c r="O26" t="str">
        <f>IF(C26="","",'OPĆI DIO'!$C$1)</f>
        <v>22371 VELEUČILIŠTE U KRIŽEVCIMA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2929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752</v>
      </c>
      <c r="AF26" t="s">
        <v>753</v>
      </c>
      <c r="AG26" t="s">
        <v>1796</v>
      </c>
      <c r="AH26" t="s">
        <v>1797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3293</v>
      </c>
      <c r="G27" s="39" t="str">
        <f t="shared" si="0"/>
        <v>Reprezentacija</v>
      </c>
      <c r="H27" s="74" t="s">
        <v>3132</v>
      </c>
      <c r="I27" s="39" t="str">
        <f t="shared" si="1"/>
        <v>PROGRAMSKO FINANCIRANJE JAVNIH VISOKIH UČILIŠTA</v>
      </c>
      <c r="J27" s="39" t="str">
        <f t="shared" si="2"/>
        <v>0942</v>
      </c>
      <c r="K27" s="306">
        <v>1500</v>
      </c>
      <c r="L27" s="73">
        <v>1500</v>
      </c>
      <c r="M27" s="73">
        <v>1500</v>
      </c>
      <c r="N27" s="244"/>
      <c r="O27" t="str">
        <f>IF(C27="","",'OPĆI DIO'!$C$1)</f>
        <v>22371 VELEUČILIŠTE U KRIŽEVCIMA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54</v>
      </c>
      <c r="W27" t="s">
        <v>3164</v>
      </c>
      <c r="X27">
        <v>54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845</v>
      </c>
      <c r="AF27" t="s">
        <v>846</v>
      </c>
      <c r="AG27" t="s">
        <v>1792</v>
      </c>
      <c r="AH27" t="s">
        <v>1793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3294</v>
      </c>
      <c r="G28" s="39" t="str">
        <f t="shared" si="0"/>
        <v>Članarine i norme</v>
      </c>
      <c r="H28" s="74" t="s">
        <v>3132</v>
      </c>
      <c r="I28" s="39" t="str">
        <f t="shared" si="1"/>
        <v>PROGRAMSKO FINANCIRANJE JAVNIH VISOKIH UČILIŠTA</v>
      </c>
      <c r="J28" s="39" t="str">
        <f t="shared" si="2"/>
        <v>0942</v>
      </c>
      <c r="K28" s="306">
        <v>700</v>
      </c>
      <c r="L28" s="73">
        <v>700</v>
      </c>
      <c r="M28" s="73">
        <v>700</v>
      </c>
      <c r="N28" s="244"/>
      <c r="O28" t="str">
        <f>IF(C28="","",'OPĆI DIO'!$C$1)</f>
        <v>22371 VELEUČILIŠTE U KRIŽEVCIMA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94</v>
      </c>
      <c r="T28" t="str">
        <f t="shared" si="9"/>
        <v>3</v>
      </c>
      <c r="U28">
        <f t="shared" si="10"/>
        <v>11</v>
      </c>
      <c r="V28">
        <v>561</v>
      </c>
      <c r="W28" s="99" t="s">
        <v>2930</v>
      </c>
      <c r="X28">
        <v>561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847</v>
      </c>
      <c r="AF28" t="s">
        <v>848</v>
      </c>
      <c r="AG28" t="s">
        <v>1796</v>
      </c>
      <c r="AH28" t="s">
        <v>1797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3295</v>
      </c>
      <c r="G29" s="39" t="str">
        <f t="shared" si="0"/>
        <v>Pristojbe i naknade</v>
      </c>
      <c r="H29" s="74" t="s">
        <v>3132</v>
      </c>
      <c r="I29" s="39" t="str">
        <f t="shared" si="1"/>
        <v>PROGRAMSKO FINANCIRANJE JAVNIH VISOKIH UČILIŠTA</v>
      </c>
      <c r="J29" s="39" t="str">
        <f t="shared" si="2"/>
        <v>0942</v>
      </c>
      <c r="K29" s="306">
        <v>1000</v>
      </c>
      <c r="L29" s="73">
        <v>1000</v>
      </c>
      <c r="M29" s="73">
        <v>1000</v>
      </c>
      <c r="N29" s="244"/>
      <c r="O29" t="str">
        <f>IF(C29="","",'OPĆI DIO'!$C$1)</f>
        <v>22371 VELEUČILIŠTE U KRIŽEVCIMA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562</v>
      </c>
      <c r="W29" t="s">
        <v>3168</v>
      </c>
      <c r="X29">
        <v>562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849</v>
      </c>
      <c r="AF29" t="s">
        <v>850</v>
      </c>
      <c r="AG29" t="s">
        <v>1798</v>
      </c>
      <c r="AH29" t="s">
        <v>1799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3299</v>
      </c>
      <c r="G30" s="39" t="str">
        <f t="shared" si="0"/>
        <v>Ostali nespomenuti rashodi poslovanja</v>
      </c>
      <c r="H30" s="74" t="s">
        <v>3132</v>
      </c>
      <c r="I30" s="39" t="str">
        <f t="shared" si="1"/>
        <v>PROGRAMSKO FINANCIRANJE JAVNIH VISOKIH UČILIŠTA</v>
      </c>
      <c r="J30" s="39" t="str">
        <f t="shared" si="2"/>
        <v>0942</v>
      </c>
      <c r="K30" s="306">
        <v>1000</v>
      </c>
      <c r="L30" s="73">
        <v>1000</v>
      </c>
      <c r="M30" s="73">
        <v>1000</v>
      </c>
      <c r="N30" s="244"/>
      <c r="O30" t="str">
        <f>IF(C30="","",'OPĆI DIO'!$C$1)</f>
        <v>22371 VELEUČILIŠTE U KRIŽEVCIMA</v>
      </c>
      <c r="P30" t="str">
        <f t="shared" si="5"/>
        <v>329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563</v>
      </c>
      <c r="W30" t="s">
        <v>2931</v>
      </c>
      <c r="X30">
        <v>563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851</v>
      </c>
      <c r="AF30" t="s">
        <v>852</v>
      </c>
      <c r="AG30" t="s">
        <v>1804</v>
      </c>
      <c r="AH30" t="s">
        <v>1805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3431</v>
      </c>
      <c r="G31" s="39" t="str">
        <f t="shared" si="0"/>
        <v>Bankarske usluge i usluge platnog prometa</v>
      </c>
      <c r="H31" s="74" t="s">
        <v>3132</v>
      </c>
      <c r="I31" s="39" t="str">
        <f t="shared" si="1"/>
        <v>PROGRAMSKO FINANCIRANJE JAVNIH VISOKIH UČILIŠTA</v>
      </c>
      <c r="J31" s="39" t="str">
        <f t="shared" si="2"/>
        <v>0942</v>
      </c>
      <c r="K31" s="306">
        <v>1000</v>
      </c>
      <c r="L31" s="73">
        <v>1000</v>
      </c>
      <c r="M31" s="73">
        <v>1000</v>
      </c>
      <c r="N31" s="244"/>
      <c r="O31" t="str">
        <f>IF(C31="","",'OPĆI DIO'!$C$1)</f>
        <v>22371 VELEUČILIŠTE U KRIŽEVCIMA</v>
      </c>
      <c r="P31" t="str">
        <f t="shared" si="5"/>
        <v>343</v>
      </c>
      <c r="Q31" t="str">
        <f t="shared" si="6"/>
        <v>34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564</v>
      </c>
      <c r="W31" t="s">
        <v>3178</v>
      </c>
      <c r="X31">
        <v>564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853</v>
      </c>
      <c r="AF31" t="s">
        <v>854</v>
      </c>
      <c r="AG31" t="s">
        <v>1804</v>
      </c>
      <c r="AH31" t="s">
        <v>1805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2">
        <f t="shared" si="3"/>
        <v>11</v>
      </c>
      <c r="D32" s="43">
        <v>11</v>
      </c>
      <c r="E32" s="39" t="str">
        <f t="shared" si="4"/>
        <v>Opći prihodi i primici</v>
      </c>
      <c r="F32" s="43">
        <v>3434</v>
      </c>
      <c r="G32" s="39" t="str">
        <f t="shared" si="0"/>
        <v>Ostali nespomenuti financijski rashodi</v>
      </c>
      <c r="H32" s="74" t="s">
        <v>3132</v>
      </c>
      <c r="I32" s="39" t="str">
        <f t="shared" si="1"/>
        <v>PROGRAMSKO FINANCIRANJE JAVNIH VISOKIH UČILIŠTA</v>
      </c>
      <c r="J32" s="39" t="str">
        <f t="shared" si="2"/>
        <v>0942</v>
      </c>
      <c r="K32" s="306">
        <v>500</v>
      </c>
      <c r="L32" s="73">
        <v>500</v>
      </c>
      <c r="M32" s="73">
        <v>500</v>
      </c>
      <c r="N32" s="244"/>
      <c r="O32" t="str">
        <f>IF(C32="","",'OPĆI DIO'!$C$1)</f>
        <v>22371 VELEUČILIŠTE U KRIŽEVCIMA</v>
      </c>
      <c r="P32" t="str">
        <f t="shared" si="5"/>
        <v>343</v>
      </c>
      <c r="Q32" t="str">
        <f t="shared" si="6"/>
        <v>34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565</v>
      </c>
      <c r="W32" t="s">
        <v>3179</v>
      </c>
      <c r="X32">
        <v>565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855</v>
      </c>
      <c r="AF32" t="s">
        <v>856</v>
      </c>
      <c r="AG32" t="s">
        <v>1804</v>
      </c>
      <c r="AH32" t="s">
        <v>1805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/>
      </c>
      <c r="B33" s="39" t="str">
        <f>IF(C33="","",VLOOKUP('OPĆI DIO'!$C$1,'OPĆI DIO'!$N$4:$W$137,9,FALSE))</f>
        <v/>
      </c>
      <c r="C33" s="272" t="str">
        <f t="shared" si="3"/>
        <v/>
      </c>
      <c r="D33" s="43"/>
      <c r="E33" s="39" t="str">
        <f t="shared" si="4"/>
        <v/>
      </c>
      <c r="F33" s="43"/>
      <c r="G33" s="39" t="str">
        <f t="shared" si="0"/>
        <v/>
      </c>
      <c r="H33" s="74"/>
      <c r="I33" s="39" t="str">
        <f t="shared" si="1"/>
        <v/>
      </c>
      <c r="J33" s="39" t="str">
        <f t="shared" si="2"/>
        <v/>
      </c>
      <c r="K33" s="73"/>
      <c r="L33" s="73"/>
      <c r="M33" s="73"/>
      <c r="N33" s="244"/>
      <c r="O33" t="str">
        <f>IF(C33="","",'OPĆI DIO'!$C$1)</f>
        <v/>
      </c>
      <c r="P33" t="str">
        <f t="shared" si="5"/>
        <v/>
      </c>
      <c r="Q33" t="str">
        <f t="shared" si="6"/>
        <v/>
      </c>
      <c r="R33" t="str">
        <f t="shared" si="7"/>
        <v/>
      </c>
      <c r="S33" t="str">
        <f t="shared" si="8"/>
        <v/>
      </c>
      <c r="T33" t="str">
        <f t="shared" si="9"/>
        <v/>
      </c>
      <c r="U33" t="str">
        <f t="shared" si="10"/>
        <v/>
      </c>
      <c r="V33">
        <v>566</v>
      </c>
      <c r="W33" t="s">
        <v>3180</v>
      </c>
      <c r="X33">
        <v>566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857</v>
      </c>
      <c r="AF33" t="s">
        <v>858</v>
      </c>
      <c r="AG33" t="s">
        <v>1804</v>
      </c>
      <c r="AH33" t="s">
        <v>1805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2">
        <f t="shared" si="3"/>
        <v>43</v>
      </c>
      <c r="D34" s="271">
        <v>43</v>
      </c>
      <c r="E34" s="39" t="str">
        <f t="shared" si="4"/>
        <v>Ostali prihodi za posebne namjene</v>
      </c>
      <c r="F34" s="200">
        <v>3111</v>
      </c>
      <c r="G34" s="39" t="str">
        <f t="shared" si="0"/>
        <v>Plaće za redovan rad</v>
      </c>
      <c r="H34" s="231" t="s">
        <v>3133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46978</v>
      </c>
      <c r="L34" s="73">
        <v>46978</v>
      </c>
      <c r="M34" s="73">
        <v>46978</v>
      </c>
      <c r="N34" s="244"/>
      <c r="O34" t="str">
        <f>IF(C34="","",'OPĆI DIO'!$C$1)</f>
        <v>22371 VELEUČILIŠTE U KRIŽEVCIMA</v>
      </c>
      <c r="P34" t="str">
        <f t="shared" si="5"/>
        <v>311</v>
      </c>
      <c r="Q34" t="str">
        <f t="shared" si="6"/>
        <v>31</v>
      </c>
      <c r="R34" t="str">
        <f t="shared" si="7"/>
        <v>43</v>
      </c>
      <c r="S34" t="str">
        <f t="shared" si="8"/>
        <v>94</v>
      </c>
      <c r="T34" t="str">
        <f t="shared" si="9"/>
        <v>3</v>
      </c>
      <c r="U34">
        <f t="shared" si="10"/>
        <v>43</v>
      </c>
      <c r="V34">
        <v>567</v>
      </c>
      <c r="W34" t="s">
        <v>3181</v>
      </c>
      <c r="X34">
        <v>567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561</v>
      </c>
      <c r="AF34" t="s">
        <v>562</v>
      </c>
      <c r="AG34" t="s">
        <v>1796</v>
      </c>
      <c r="AH34" t="s">
        <v>1797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2">
        <f t="shared" si="3"/>
        <v>43</v>
      </c>
      <c r="D35" s="201">
        <v>43</v>
      </c>
      <c r="E35" s="39" t="str">
        <f t="shared" si="4"/>
        <v>Ostali prihodi za posebne namjene</v>
      </c>
      <c r="F35" s="43">
        <v>3132</v>
      </c>
      <c r="G35" s="39" t="str">
        <f t="shared" si="0"/>
        <v>Doprinosi za obvezno zdravstveno osiguranje</v>
      </c>
      <c r="H35" s="74" t="s">
        <v>3133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7751</v>
      </c>
      <c r="L35" s="73">
        <v>7751</v>
      </c>
      <c r="M35" s="73">
        <v>7751</v>
      </c>
      <c r="N35" s="244"/>
      <c r="O35" t="str">
        <f>IF(C35="","",'OPĆI DIO'!$C$1)</f>
        <v>22371 VELEUČILIŠTE U KRIŽEVCIMA</v>
      </c>
      <c r="P35" t="str">
        <f t="shared" si="5"/>
        <v>313</v>
      </c>
      <c r="Q35" t="str">
        <f t="shared" si="6"/>
        <v>31</v>
      </c>
      <c r="R35" t="str">
        <f t="shared" si="7"/>
        <v>43</v>
      </c>
      <c r="S35" t="str">
        <f t="shared" si="8"/>
        <v>94</v>
      </c>
      <c r="T35" t="str">
        <f t="shared" si="9"/>
        <v>3</v>
      </c>
      <c r="U35">
        <f t="shared" si="10"/>
        <v>43</v>
      </c>
      <c r="V35">
        <v>575</v>
      </c>
      <c r="W35" t="s">
        <v>2932</v>
      </c>
      <c r="X35">
        <v>575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859</v>
      </c>
      <c r="AF35" t="s">
        <v>860</v>
      </c>
      <c r="AG35" t="s">
        <v>1798</v>
      </c>
      <c r="AH35" t="s">
        <v>1799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2">
        <f t="shared" si="3"/>
        <v>43</v>
      </c>
      <c r="D36" s="43">
        <v>43</v>
      </c>
      <c r="E36" s="39" t="str">
        <f t="shared" si="4"/>
        <v>Ostali prihodi za posebne namjene</v>
      </c>
      <c r="F36" s="43">
        <v>3121</v>
      </c>
      <c r="G36" s="39" t="str">
        <f t="shared" si="0"/>
        <v>Ostali rashodi za zaposlene</v>
      </c>
      <c r="H36" s="74" t="s">
        <v>3133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12950</v>
      </c>
      <c r="L36" s="73">
        <v>12950</v>
      </c>
      <c r="M36" s="73">
        <v>12950</v>
      </c>
      <c r="N36" s="244"/>
      <c r="O36" t="str">
        <f>IF(C36="","",'OPĆI DIO'!$C$1)</f>
        <v>22371 VELEUČILIŠTE U KRIŽEVCIMA</v>
      </c>
      <c r="P36" t="str">
        <f t="shared" si="5"/>
        <v>312</v>
      </c>
      <c r="Q36" t="str">
        <f t="shared" si="6"/>
        <v>31</v>
      </c>
      <c r="R36" t="str">
        <f t="shared" si="7"/>
        <v>43</v>
      </c>
      <c r="S36" t="str">
        <f t="shared" si="8"/>
        <v>94</v>
      </c>
      <c r="T36" t="str">
        <f t="shared" si="9"/>
        <v>3</v>
      </c>
      <c r="U36">
        <f t="shared" si="10"/>
        <v>43</v>
      </c>
      <c r="V36">
        <v>577</v>
      </c>
      <c r="W36" t="s">
        <v>3182</v>
      </c>
      <c r="X36">
        <v>577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861</v>
      </c>
      <c r="AF36" t="s">
        <v>862</v>
      </c>
      <c r="AG36" t="s">
        <v>1796</v>
      </c>
      <c r="AH36" t="s">
        <v>1797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2">
        <f t="shared" si="3"/>
        <v>43</v>
      </c>
      <c r="D37" s="43">
        <v>43</v>
      </c>
      <c r="E37" s="39" t="str">
        <f t="shared" si="4"/>
        <v>Ostali prihodi za posebne namjene</v>
      </c>
      <c r="F37" s="43">
        <v>3212</v>
      </c>
      <c r="G37" s="39" t="str">
        <f t="shared" si="0"/>
        <v>Naknade za prijevoz, za rad na terenu i odvojeni život</v>
      </c>
      <c r="H37" s="74" t="s">
        <v>3133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0</v>
      </c>
      <c r="L37" s="73">
        <v>0</v>
      </c>
      <c r="M37" s="73">
        <v>0</v>
      </c>
      <c r="N37" s="244"/>
      <c r="O37" t="str">
        <f>IF(C37="","",'OPĆI DIO'!$C$1)</f>
        <v>22371 VELEUČILIŠTE U KRIŽEVCIMA</v>
      </c>
      <c r="P37" t="str">
        <f t="shared" si="5"/>
        <v>321</v>
      </c>
      <c r="Q37" t="str">
        <f t="shared" si="6"/>
        <v>32</v>
      </c>
      <c r="R37" t="str">
        <f t="shared" si="7"/>
        <v>43</v>
      </c>
      <c r="S37" t="str">
        <f t="shared" si="8"/>
        <v>94</v>
      </c>
      <c r="T37" t="str">
        <f t="shared" si="9"/>
        <v>3</v>
      </c>
      <c r="U37">
        <f t="shared" si="10"/>
        <v>43</v>
      </c>
      <c r="V37">
        <v>578</v>
      </c>
      <c r="W37" t="s">
        <v>3183</v>
      </c>
      <c r="X37">
        <v>578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863</v>
      </c>
      <c r="AF37" t="s">
        <v>864</v>
      </c>
      <c r="AG37" t="s">
        <v>1794</v>
      </c>
      <c r="AH37" t="s">
        <v>1795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2">
        <f t="shared" si="3"/>
        <v>43</v>
      </c>
      <c r="D38" s="43">
        <v>43</v>
      </c>
      <c r="E38" s="39" t="str">
        <f t="shared" si="4"/>
        <v>Ostali prihodi za posebne namjene</v>
      </c>
      <c r="F38" s="43">
        <v>3211</v>
      </c>
      <c r="G38" s="39" t="str">
        <f t="shared" si="0"/>
        <v>Službena putovanja</v>
      </c>
      <c r="H38" s="74" t="s">
        <v>3133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3000</v>
      </c>
      <c r="L38" s="73">
        <v>3000</v>
      </c>
      <c r="M38" s="73">
        <v>3000</v>
      </c>
      <c r="N38" s="244"/>
      <c r="O38" t="str">
        <f>IF(C38="","",'OPĆI DIO'!$C$1)</f>
        <v>22371 VELEUČILIŠTE U KRIŽEVCIMA</v>
      </c>
      <c r="P38" t="str">
        <f t="shared" si="5"/>
        <v>321</v>
      </c>
      <c r="Q38" t="str">
        <f t="shared" si="6"/>
        <v>32</v>
      </c>
      <c r="R38" t="str">
        <f t="shared" si="7"/>
        <v>43</v>
      </c>
      <c r="S38" t="str">
        <f t="shared" si="8"/>
        <v>94</v>
      </c>
      <c r="T38" t="str">
        <f t="shared" si="9"/>
        <v>3</v>
      </c>
      <c r="U38">
        <f t="shared" si="10"/>
        <v>43</v>
      </c>
      <c r="V38">
        <v>579</v>
      </c>
      <c r="W38" t="s">
        <v>3184</v>
      </c>
      <c r="X38">
        <v>579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865</v>
      </c>
      <c r="AF38" t="s">
        <v>866</v>
      </c>
      <c r="AG38" t="s">
        <v>1794</v>
      </c>
      <c r="AH38" t="s">
        <v>1795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2">
        <f t="shared" si="3"/>
        <v>43</v>
      </c>
      <c r="D39" s="201">
        <v>43</v>
      </c>
      <c r="E39" s="39" t="str">
        <f t="shared" si="4"/>
        <v>Ostali prihodi za posebne namjene</v>
      </c>
      <c r="F39" s="201">
        <v>3213</v>
      </c>
      <c r="G39" s="39" t="str">
        <f t="shared" si="0"/>
        <v>Stručno usavršavanje zaposlenika</v>
      </c>
      <c r="H39" s="202" t="s">
        <v>3133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2000</v>
      </c>
      <c r="L39" s="73">
        <v>2000</v>
      </c>
      <c r="M39" s="73">
        <v>2000</v>
      </c>
      <c r="N39" s="244"/>
      <c r="O39" t="str">
        <f>IF(C39="","",'OPĆI DIO'!$C$1)</f>
        <v>22371 VELEUČILIŠTE U KRIŽEVCIMA</v>
      </c>
      <c r="P39" t="str">
        <f t="shared" si="5"/>
        <v>321</v>
      </c>
      <c r="Q39" t="str">
        <f t="shared" si="6"/>
        <v>32</v>
      </c>
      <c r="R39" t="str">
        <f t="shared" si="7"/>
        <v>43</v>
      </c>
      <c r="S39" t="str">
        <f t="shared" si="8"/>
        <v>94</v>
      </c>
      <c r="T39" t="str">
        <f t="shared" si="9"/>
        <v>3</v>
      </c>
      <c r="U39">
        <f t="shared" si="10"/>
        <v>43</v>
      </c>
      <c r="V39">
        <v>581</v>
      </c>
      <c r="W39" t="s">
        <v>2933</v>
      </c>
      <c r="X39"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867</v>
      </c>
      <c r="AF39" t="s">
        <v>868</v>
      </c>
      <c r="AG39" t="s">
        <v>1796</v>
      </c>
      <c r="AH39" t="s">
        <v>1797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2">
        <f t="shared" si="3"/>
        <v>43</v>
      </c>
      <c r="D40" s="43">
        <v>43</v>
      </c>
      <c r="E40" s="39" t="str">
        <f t="shared" si="4"/>
        <v>Ostali prihodi za posebne namjene</v>
      </c>
      <c r="F40" s="43">
        <v>3221</v>
      </c>
      <c r="G40" s="39" t="str">
        <f t="shared" si="0"/>
        <v>Uredski materijal i ostali materijalni rashodi</v>
      </c>
      <c r="H40" s="202" t="s">
        <v>3133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3000</v>
      </c>
      <c r="L40" s="73">
        <v>3000</v>
      </c>
      <c r="M40" s="73">
        <v>3000</v>
      </c>
      <c r="N40" s="244"/>
      <c r="O40" t="str">
        <f>IF(C40="","",'OPĆI DIO'!$C$1)</f>
        <v>22371 VELEUČILIŠTE U KRIŽEVCIMA</v>
      </c>
      <c r="P40" t="str">
        <f t="shared" si="5"/>
        <v>322</v>
      </c>
      <c r="Q40" t="str">
        <f t="shared" si="6"/>
        <v>32</v>
      </c>
      <c r="R40" t="str">
        <f t="shared" si="7"/>
        <v>43</v>
      </c>
      <c r="S40" t="str">
        <f t="shared" si="8"/>
        <v>94</v>
      </c>
      <c r="T40" t="str">
        <f t="shared" si="9"/>
        <v>3</v>
      </c>
      <c r="U40">
        <f t="shared" si="10"/>
        <v>43</v>
      </c>
      <c r="V40">
        <v>61</v>
      </c>
      <c r="W40" t="s">
        <v>90</v>
      </c>
      <c r="X40">
        <v>61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869</v>
      </c>
      <c r="AF40" t="s">
        <v>870</v>
      </c>
      <c r="AG40" t="s">
        <v>1794</v>
      </c>
      <c r="AH40" t="s">
        <v>1795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2">
        <f t="shared" si="3"/>
        <v>43</v>
      </c>
      <c r="D41" s="43">
        <v>43</v>
      </c>
      <c r="E41" s="39" t="str">
        <f t="shared" si="4"/>
        <v>Ostali prihodi za posebne namjene</v>
      </c>
      <c r="F41" s="43">
        <v>3222</v>
      </c>
      <c r="G41" s="39" t="str">
        <f t="shared" si="0"/>
        <v>Materijal i sirovine</v>
      </c>
      <c r="H41" s="202" t="s">
        <v>3133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4500</v>
      </c>
      <c r="L41" s="73">
        <v>4500</v>
      </c>
      <c r="M41" s="73">
        <v>4500</v>
      </c>
      <c r="N41" s="244"/>
      <c r="O41" t="str">
        <f>IF(C41="","",'OPĆI DIO'!$C$1)</f>
        <v>22371 VELEUČILIŠTE U KRIŽEVCIMA</v>
      </c>
      <c r="P41" t="str">
        <f t="shared" si="5"/>
        <v>322</v>
      </c>
      <c r="Q41" t="str">
        <f t="shared" si="6"/>
        <v>32</v>
      </c>
      <c r="R41" t="str">
        <f t="shared" si="7"/>
        <v>43</v>
      </c>
      <c r="S41" t="str">
        <f t="shared" si="8"/>
        <v>94</v>
      </c>
      <c r="T41" t="str">
        <f t="shared" si="9"/>
        <v>3</v>
      </c>
      <c r="U41">
        <f t="shared" si="10"/>
        <v>43</v>
      </c>
      <c r="V41">
        <v>71</v>
      </c>
      <c r="W41" t="s">
        <v>138</v>
      </c>
      <c r="X41">
        <v>71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1044</v>
      </c>
      <c r="AF41" t="s">
        <v>1045</v>
      </c>
      <c r="AG41" t="s">
        <v>1794</v>
      </c>
      <c r="AH41" t="s">
        <v>1795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2">
        <f t="shared" si="3"/>
        <v>43</v>
      </c>
      <c r="D42" s="43">
        <v>43</v>
      </c>
      <c r="E42" s="39" t="str">
        <f t="shared" si="4"/>
        <v>Ostali prihodi za posebne namjene</v>
      </c>
      <c r="F42" s="43">
        <v>3223</v>
      </c>
      <c r="G42" s="39" t="str">
        <f t="shared" si="0"/>
        <v>Energija</v>
      </c>
      <c r="H42" s="202" t="s">
        <v>3133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8000</v>
      </c>
      <c r="L42" s="73">
        <v>8000</v>
      </c>
      <c r="M42" s="73">
        <v>8000</v>
      </c>
      <c r="N42" s="244"/>
      <c r="O42" t="str">
        <f>IF(C42="","",'OPĆI DIO'!$C$1)</f>
        <v>22371 VELEUČILIŠTE U KRIŽEVCIMA</v>
      </c>
      <c r="P42" t="str">
        <f t="shared" si="5"/>
        <v>322</v>
      </c>
      <c r="Q42" t="str">
        <f t="shared" si="6"/>
        <v>32</v>
      </c>
      <c r="R42" t="str">
        <f t="shared" si="7"/>
        <v>43</v>
      </c>
      <c r="S42" t="str">
        <f t="shared" si="8"/>
        <v>94</v>
      </c>
      <c r="T42" t="str">
        <f t="shared" si="9"/>
        <v>3</v>
      </c>
      <c r="U42">
        <f t="shared" si="10"/>
        <v>43</v>
      </c>
      <c r="V42">
        <v>810</v>
      </c>
      <c r="W42" t="s">
        <v>2934</v>
      </c>
      <c r="X42">
        <v>810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1046</v>
      </c>
      <c r="AF42" t="s">
        <v>1047</v>
      </c>
      <c r="AG42" t="s">
        <v>1794</v>
      </c>
      <c r="AH42" t="s">
        <v>1795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2">
        <f t="shared" si="3"/>
        <v>43</v>
      </c>
      <c r="D43" s="43">
        <v>43</v>
      </c>
      <c r="E43" s="39" t="str">
        <f t="shared" si="4"/>
        <v>Ostali prihodi za posebne namjene</v>
      </c>
      <c r="F43" s="43">
        <v>3224</v>
      </c>
      <c r="G43" s="39" t="str">
        <f t="shared" si="0"/>
        <v>Materijal i dijelovi za tekuće i investicijsko održavanje</v>
      </c>
      <c r="H43" s="202" t="s">
        <v>3133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2000</v>
      </c>
      <c r="L43" s="73">
        <v>2000</v>
      </c>
      <c r="M43" s="73">
        <v>2000</v>
      </c>
      <c r="N43" s="244"/>
      <c r="O43" t="str">
        <f>IF(C43="","",'OPĆI DIO'!$C$1)</f>
        <v>22371 VELEUČILIŠTE U KRIŽEVCIMA</v>
      </c>
      <c r="P43" t="str">
        <f t="shared" si="5"/>
        <v>322</v>
      </c>
      <c r="Q43" t="str">
        <f t="shared" si="6"/>
        <v>32</v>
      </c>
      <c r="R43" t="str">
        <f t="shared" si="7"/>
        <v>43</v>
      </c>
      <c r="S43" t="str">
        <f t="shared" si="8"/>
        <v>94</v>
      </c>
      <c r="T43" t="str">
        <f t="shared" si="9"/>
        <v>3</v>
      </c>
      <c r="U43">
        <f t="shared" si="10"/>
        <v>43</v>
      </c>
      <c r="V43">
        <v>815</v>
      </c>
      <c r="W43" t="s">
        <v>2935</v>
      </c>
      <c r="X43">
        <v>815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1945</v>
      </c>
      <c r="AF43" t="s">
        <v>1946</v>
      </c>
      <c r="AG43" t="s">
        <v>1794</v>
      </c>
      <c r="AH43" t="s">
        <v>1795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2">
        <f t="shared" si="3"/>
        <v>43</v>
      </c>
      <c r="D44" s="43">
        <v>43</v>
      </c>
      <c r="E44" s="39" t="str">
        <f t="shared" si="4"/>
        <v>Ostali prihodi za posebne namjene</v>
      </c>
      <c r="F44" s="43">
        <v>3225</v>
      </c>
      <c r="G44" s="39" t="str">
        <f t="shared" si="0"/>
        <v>Sitni inventar i autogume</v>
      </c>
      <c r="H44" s="202" t="s">
        <v>3133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500</v>
      </c>
      <c r="L44" s="73">
        <v>500</v>
      </c>
      <c r="M44" s="73">
        <v>500</v>
      </c>
      <c r="N44" s="244"/>
      <c r="O44" t="str">
        <f>IF(C44="","",'OPĆI DIO'!$C$1)</f>
        <v>22371 VELEUČILIŠTE U KRIŽEVCIMA</v>
      </c>
      <c r="P44" t="str">
        <f t="shared" si="5"/>
        <v>322</v>
      </c>
      <c r="Q44" t="str">
        <f t="shared" si="6"/>
        <v>32</v>
      </c>
      <c r="R44" t="str">
        <f t="shared" si="7"/>
        <v>43</v>
      </c>
      <c r="S44" t="str">
        <f t="shared" si="8"/>
        <v>94</v>
      </c>
      <c r="T44" t="str">
        <f t="shared" si="9"/>
        <v>3</v>
      </c>
      <c r="U44">
        <f t="shared" si="10"/>
        <v>43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1947</v>
      </c>
      <c r="AF44" t="s">
        <v>1948</v>
      </c>
      <c r="AG44" t="s">
        <v>1794</v>
      </c>
      <c r="AH44" t="s">
        <v>1795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2">
        <f t="shared" si="3"/>
        <v>43</v>
      </c>
      <c r="D45" s="43">
        <v>43</v>
      </c>
      <c r="E45" s="39" t="str">
        <f t="shared" si="4"/>
        <v>Ostali prihodi za posebne namjene</v>
      </c>
      <c r="F45" s="43">
        <v>3227</v>
      </c>
      <c r="G45" s="39" t="str">
        <f t="shared" si="0"/>
        <v>Službena, radna i zaštitna odjeća i obuća</v>
      </c>
      <c r="H45" s="202" t="s">
        <v>3133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500</v>
      </c>
      <c r="L45" s="73">
        <v>500</v>
      </c>
      <c r="M45" s="73">
        <v>500</v>
      </c>
      <c r="N45" s="244"/>
      <c r="O45" t="str">
        <f>IF(C45="","",'OPĆI DIO'!$C$1)</f>
        <v>22371 VELEUČILIŠTE U KRIŽEVCIMA</v>
      </c>
      <c r="P45" t="str">
        <f t="shared" si="5"/>
        <v>322</v>
      </c>
      <c r="Q45" t="str">
        <f t="shared" si="6"/>
        <v>32</v>
      </c>
      <c r="R45" t="str">
        <f t="shared" si="7"/>
        <v>43</v>
      </c>
      <c r="S45" t="str">
        <f t="shared" si="8"/>
        <v>94</v>
      </c>
      <c r="T45" t="str">
        <f t="shared" si="9"/>
        <v>3</v>
      </c>
      <c r="U45">
        <f t="shared" si="10"/>
        <v>43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871</v>
      </c>
      <c r="AF45" t="s">
        <v>872</v>
      </c>
      <c r="AG45" t="s">
        <v>1806</v>
      </c>
      <c r="AH45" t="s">
        <v>1807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2">
        <f t="shared" si="3"/>
        <v>43</v>
      </c>
      <c r="D46" s="43">
        <v>43</v>
      </c>
      <c r="E46" s="39" t="str">
        <f t="shared" si="4"/>
        <v>Ostali prihodi za posebne namjene</v>
      </c>
      <c r="F46" s="43">
        <v>3231</v>
      </c>
      <c r="G46" s="39" t="str">
        <f t="shared" si="0"/>
        <v>Usluge telefona, interneta, pošte i prijevoza</v>
      </c>
      <c r="H46" s="202" t="s">
        <v>3133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5000</v>
      </c>
      <c r="L46" s="73">
        <v>5000</v>
      </c>
      <c r="M46" s="73">
        <v>5000</v>
      </c>
      <c r="N46" s="244"/>
      <c r="O46" t="str">
        <f>IF(C46="","",'OPĆI DIO'!$C$1)</f>
        <v>22371 VELEUČILIŠTE U KRIŽEVCIMA</v>
      </c>
      <c r="P46" t="str">
        <f t="shared" si="5"/>
        <v>323</v>
      </c>
      <c r="Q46" t="str">
        <f t="shared" si="6"/>
        <v>32</v>
      </c>
      <c r="R46" t="str">
        <f t="shared" si="7"/>
        <v>43</v>
      </c>
      <c r="S46" t="str">
        <f t="shared" si="8"/>
        <v>94</v>
      </c>
      <c r="T46" t="str">
        <f t="shared" si="9"/>
        <v>3</v>
      </c>
      <c r="U46">
        <f t="shared" si="10"/>
        <v>43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873</v>
      </c>
      <c r="AF46" t="s">
        <v>874</v>
      </c>
      <c r="AG46" t="s">
        <v>1792</v>
      </c>
      <c r="AH46" t="s">
        <v>1793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2">
        <f t="shared" si="3"/>
        <v>43</v>
      </c>
      <c r="D47" s="43">
        <v>43</v>
      </c>
      <c r="E47" s="39" t="str">
        <f t="shared" si="4"/>
        <v>Ostali prihodi za posebne namjene</v>
      </c>
      <c r="F47" s="43">
        <v>3232</v>
      </c>
      <c r="G47" s="39" t="str">
        <f t="shared" si="0"/>
        <v>Usluge tekućeg i investicijskog održavanja</v>
      </c>
      <c r="H47" s="202" t="s">
        <v>3133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5000</v>
      </c>
      <c r="L47" s="73">
        <v>5000</v>
      </c>
      <c r="M47" s="73">
        <v>5000</v>
      </c>
      <c r="N47" s="244"/>
      <c r="O47" t="str">
        <f>IF(C47="","",'OPĆI DIO'!$C$1)</f>
        <v>22371 VELEUČILIŠTE U KRIŽEVCIMA</v>
      </c>
      <c r="P47" t="str">
        <f t="shared" si="5"/>
        <v>323</v>
      </c>
      <c r="Q47" t="str">
        <f t="shared" si="6"/>
        <v>32</v>
      </c>
      <c r="R47" t="str">
        <f t="shared" si="7"/>
        <v>43</v>
      </c>
      <c r="S47" t="str">
        <f t="shared" si="8"/>
        <v>94</v>
      </c>
      <c r="T47" t="str">
        <f t="shared" si="9"/>
        <v>3</v>
      </c>
      <c r="U47">
        <f t="shared" si="10"/>
        <v>43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875</v>
      </c>
      <c r="AF47" t="s">
        <v>876</v>
      </c>
      <c r="AG47" t="s">
        <v>1796</v>
      </c>
      <c r="AH47" t="s">
        <v>1797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2">
        <f t="shared" si="3"/>
        <v>43</v>
      </c>
      <c r="D48" s="43">
        <v>43</v>
      </c>
      <c r="E48" s="39" t="str">
        <f t="shared" si="4"/>
        <v>Ostali prihodi za posebne namjene</v>
      </c>
      <c r="F48" s="43">
        <v>3233</v>
      </c>
      <c r="G48" s="39" t="str">
        <f t="shared" si="0"/>
        <v>Usluge promidžbe i informiranja</v>
      </c>
      <c r="H48" s="202" t="s">
        <v>3133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3000</v>
      </c>
      <c r="L48" s="73">
        <v>3000</v>
      </c>
      <c r="M48" s="73">
        <v>3000</v>
      </c>
      <c r="N48" s="244"/>
      <c r="O48" t="str">
        <f>IF(C48="","",'OPĆI DIO'!$C$1)</f>
        <v>22371 VELEUČILIŠTE U KRIŽEVCIMA</v>
      </c>
      <c r="P48" t="str">
        <f t="shared" si="5"/>
        <v>323</v>
      </c>
      <c r="Q48" t="str">
        <f t="shared" si="6"/>
        <v>32</v>
      </c>
      <c r="R48" t="str">
        <f t="shared" si="7"/>
        <v>43</v>
      </c>
      <c r="S48" t="str">
        <f t="shared" si="8"/>
        <v>94</v>
      </c>
      <c r="T48" t="str">
        <f t="shared" si="9"/>
        <v>3</v>
      </c>
      <c r="U48">
        <f t="shared" si="10"/>
        <v>43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877</v>
      </c>
      <c r="AF48" t="s">
        <v>548</v>
      </c>
      <c r="AG48" t="s">
        <v>1806</v>
      </c>
      <c r="AH48" t="s">
        <v>1807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2">
        <f t="shared" si="3"/>
        <v>43</v>
      </c>
      <c r="D49" s="43">
        <v>43</v>
      </c>
      <c r="E49" s="39" t="str">
        <f t="shared" si="4"/>
        <v>Ostali prihodi za posebne namjene</v>
      </c>
      <c r="F49" s="43">
        <v>3234</v>
      </c>
      <c r="G49" s="39" t="str">
        <f t="shared" si="0"/>
        <v>Komunalne usluge</v>
      </c>
      <c r="H49" s="202" t="s">
        <v>3133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2000</v>
      </c>
      <c r="L49" s="73">
        <v>2000</v>
      </c>
      <c r="M49" s="73">
        <v>2000</v>
      </c>
      <c r="N49" s="244"/>
      <c r="O49" t="str">
        <f>IF(C49="","",'OPĆI DIO'!$C$1)</f>
        <v>22371 VELEUČILIŠTE U KRIŽEVCIMA</v>
      </c>
      <c r="P49" t="str">
        <f t="shared" si="5"/>
        <v>323</v>
      </c>
      <c r="Q49" t="str">
        <f t="shared" si="6"/>
        <v>32</v>
      </c>
      <c r="R49" t="str">
        <f t="shared" si="7"/>
        <v>43</v>
      </c>
      <c r="S49" t="str">
        <f t="shared" si="8"/>
        <v>94</v>
      </c>
      <c r="T49" t="str">
        <f t="shared" si="9"/>
        <v>3</v>
      </c>
      <c r="U49">
        <f t="shared" si="10"/>
        <v>43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754</v>
      </c>
      <c r="AF49" t="s">
        <v>755</v>
      </c>
      <c r="AG49" t="s">
        <v>1792</v>
      </c>
      <c r="AH49" t="s">
        <v>1793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2">
        <f t="shared" si="3"/>
        <v>43</v>
      </c>
      <c r="D50" s="43">
        <v>43</v>
      </c>
      <c r="E50" s="39" t="str">
        <f t="shared" si="4"/>
        <v>Ostali prihodi za posebne namjene</v>
      </c>
      <c r="F50" s="43">
        <v>3235</v>
      </c>
      <c r="G50" s="39" t="str">
        <f t="shared" si="0"/>
        <v>Zakupnine i najamnine</v>
      </c>
      <c r="H50" s="202" t="s">
        <v>3133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0</v>
      </c>
      <c r="L50" s="73">
        <v>0</v>
      </c>
      <c r="M50" s="73">
        <v>0</v>
      </c>
      <c r="N50" s="244"/>
      <c r="O50" t="str">
        <f>IF(C50="","",'OPĆI DIO'!$C$1)</f>
        <v>22371 VELEUČILIŠTE U KRIŽEVCIMA</v>
      </c>
      <c r="P50" t="str">
        <f t="shared" si="5"/>
        <v>323</v>
      </c>
      <c r="Q50" t="str">
        <f t="shared" si="6"/>
        <v>32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1896</v>
      </c>
      <c r="AF50" t="s">
        <v>1897</v>
      </c>
      <c r="AG50" t="s">
        <v>1796</v>
      </c>
      <c r="AH50" t="s">
        <v>1797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2">
        <f t="shared" si="3"/>
        <v>43</v>
      </c>
      <c r="D51" s="43">
        <v>43</v>
      </c>
      <c r="E51" s="39" t="str">
        <f t="shared" si="4"/>
        <v>Ostali prihodi za posebne namjene</v>
      </c>
      <c r="F51" s="43">
        <v>3236</v>
      </c>
      <c r="G51" s="39" t="str">
        <f t="shared" si="0"/>
        <v>Zdravstvene i veterinarske usluge</v>
      </c>
      <c r="H51" s="202" t="s">
        <v>3133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1000</v>
      </c>
      <c r="L51" s="73">
        <v>1000</v>
      </c>
      <c r="M51" s="73">
        <v>1000</v>
      </c>
      <c r="N51" s="244"/>
      <c r="O51" t="str">
        <f>IF(C51="","",'OPĆI DIO'!$C$1)</f>
        <v>22371 VELEUČILIŠTE U KRIŽEVCIMA</v>
      </c>
      <c r="P51" t="str">
        <f t="shared" si="5"/>
        <v>323</v>
      </c>
      <c r="Q51" t="str">
        <f t="shared" si="6"/>
        <v>32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1922</v>
      </c>
      <c r="AF51" t="s">
        <v>1923</v>
      </c>
      <c r="AG51" t="s">
        <v>1796</v>
      </c>
      <c r="AH51" t="s">
        <v>1797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2">
        <f t="shared" si="3"/>
        <v>43</v>
      </c>
      <c r="D52" s="43">
        <v>43</v>
      </c>
      <c r="E52" s="39" t="str">
        <f t="shared" si="4"/>
        <v>Ostali prihodi za posebne namjene</v>
      </c>
      <c r="F52" s="43">
        <v>3237</v>
      </c>
      <c r="G52" s="39" t="str">
        <f t="shared" si="0"/>
        <v>Intelektualne i osobne usluge</v>
      </c>
      <c r="H52" s="202" t="s">
        <v>3133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15000</v>
      </c>
      <c r="L52" s="73">
        <v>15000</v>
      </c>
      <c r="M52" s="73">
        <v>15000</v>
      </c>
      <c r="N52" s="244"/>
      <c r="O52" t="str">
        <f>IF(C52="","",'OPĆI DIO'!$C$1)</f>
        <v>22371 VELEUČILIŠTE U KRIŽEVCIMA</v>
      </c>
      <c r="P52" t="str">
        <f t="shared" si="5"/>
        <v>323</v>
      </c>
      <c r="Q52" t="str">
        <f t="shared" si="6"/>
        <v>32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878</v>
      </c>
      <c r="AF52" t="s">
        <v>879</v>
      </c>
      <c r="AG52" t="s">
        <v>1806</v>
      </c>
      <c r="AH52" t="s">
        <v>1807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2">
        <f t="shared" si="3"/>
        <v>43</v>
      </c>
      <c r="D53" s="43">
        <v>43</v>
      </c>
      <c r="E53" s="39" t="str">
        <f t="shared" si="4"/>
        <v>Ostali prihodi za posebne namjene</v>
      </c>
      <c r="F53" s="43">
        <v>3238</v>
      </c>
      <c r="G53" s="39" t="str">
        <f t="shared" si="0"/>
        <v>Računalne usluge</v>
      </c>
      <c r="H53" s="202" t="s">
        <v>3133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1000</v>
      </c>
      <c r="L53" s="73">
        <v>1000</v>
      </c>
      <c r="M53" s="73">
        <v>1000</v>
      </c>
      <c r="N53" s="244"/>
      <c r="O53" t="str">
        <f>IF(C53="","",'OPĆI DIO'!$C$1)</f>
        <v>22371 VELEUČILIŠTE U KRIŽEVCIMA</v>
      </c>
      <c r="P53" t="str">
        <f t="shared" si="5"/>
        <v>323</v>
      </c>
      <c r="Q53" t="str">
        <f t="shared" si="6"/>
        <v>32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880</v>
      </c>
      <c r="AF53" t="s">
        <v>881</v>
      </c>
      <c r="AG53" t="s">
        <v>1808</v>
      </c>
      <c r="AH53" t="s">
        <v>1809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2">
        <f t="shared" si="3"/>
        <v>43</v>
      </c>
      <c r="D54" s="43">
        <v>43</v>
      </c>
      <c r="E54" s="39" t="str">
        <f t="shared" si="4"/>
        <v>Ostali prihodi za posebne namjene</v>
      </c>
      <c r="F54" s="43">
        <v>3239</v>
      </c>
      <c r="G54" s="39" t="str">
        <f t="shared" si="0"/>
        <v>Ostale usluge</v>
      </c>
      <c r="H54" s="202" t="s">
        <v>3133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5000</v>
      </c>
      <c r="L54" s="73">
        <v>5000</v>
      </c>
      <c r="M54" s="73">
        <v>5000</v>
      </c>
      <c r="N54" s="244"/>
      <c r="O54" t="str">
        <f>IF(C54="","",'OPĆI DIO'!$C$1)</f>
        <v>22371 VELEUČILIŠTE U KRIŽEVCIMA</v>
      </c>
      <c r="P54" t="str">
        <f t="shared" si="5"/>
        <v>323</v>
      </c>
      <c r="Q54" t="str">
        <f t="shared" si="6"/>
        <v>32</v>
      </c>
      <c r="R54" t="str">
        <f t="shared" si="7"/>
        <v>43</v>
      </c>
      <c r="S54" t="str">
        <f t="shared" si="8"/>
        <v>94</v>
      </c>
      <c r="T54" t="str">
        <f t="shared" si="9"/>
        <v>3</v>
      </c>
      <c r="U54">
        <f t="shared" si="10"/>
        <v>43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882</v>
      </c>
      <c r="AF54" t="s">
        <v>883</v>
      </c>
      <c r="AG54" t="s">
        <v>1808</v>
      </c>
      <c r="AH54" t="s">
        <v>1809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2">
        <f t="shared" si="3"/>
        <v>43</v>
      </c>
      <c r="D55" s="43">
        <v>43</v>
      </c>
      <c r="E55" s="39" t="str">
        <f t="shared" si="4"/>
        <v>Ostali prihodi za posebne namjene</v>
      </c>
      <c r="F55" s="43">
        <v>3291</v>
      </c>
      <c r="G55" s="39" t="str">
        <f t="shared" si="0"/>
        <v>Naknade za rad predstavničkih i izvršnih tijela, povjerensta</v>
      </c>
      <c r="H55" s="202" t="s">
        <v>3133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0</v>
      </c>
      <c r="L55" s="73">
        <v>0</v>
      </c>
      <c r="M55" s="73">
        <v>0</v>
      </c>
      <c r="N55" s="244"/>
      <c r="O55" t="str">
        <f>IF(C55="","",'OPĆI DIO'!$C$1)</f>
        <v>22371 VELEUČILIŠTE U KRIŽEVCIMA</v>
      </c>
      <c r="P55" t="str">
        <f t="shared" si="5"/>
        <v>329</v>
      </c>
      <c r="Q55" t="str">
        <f t="shared" si="6"/>
        <v>32</v>
      </c>
      <c r="R55" t="str">
        <f t="shared" si="7"/>
        <v>43</v>
      </c>
      <c r="S55" t="str">
        <f t="shared" si="8"/>
        <v>94</v>
      </c>
      <c r="T55" t="str">
        <f t="shared" si="9"/>
        <v>3</v>
      </c>
      <c r="U55">
        <f t="shared" si="10"/>
        <v>43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622</v>
      </c>
      <c r="AF55" t="s">
        <v>1924</v>
      </c>
      <c r="AG55" t="s">
        <v>1796</v>
      </c>
      <c r="AH55" t="s">
        <v>1797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2">
        <f t="shared" si="3"/>
        <v>43</v>
      </c>
      <c r="D56" s="43">
        <v>43</v>
      </c>
      <c r="E56" s="39" t="str">
        <f t="shared" si="4"/>
        <v>Ostali prihodi za posebne namjene</v>
      </c>
      <c r="F56" s="43">
        <v>3292</v>
      </c>
      <c r="G56" s="39" t="str">
        <f t="shared" si="0"/>
        <v>Premije osiguranja</v>
      </c>
      <c r="H56" s="202" t="s">
        <v>3133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0</v>
      </c>
      <c r="L56" s="73">
        <v>0</v>
      </c>
      <c r="M56" s="73">
        <v>0</v>
      </c>
      <c r="N56" s="244"/>
      <c r="O56" t="str">
        <f>IF(C56="","",'OPĆI DIO'!$C$1)</f>
        <v>22371 VELEUČILIŠTE U KRIŽEVCIMA</v>
      </c>
      <c r="P56" t="str">
        <f t="shared" si="5"/>
        <v>329</v>
      </c>
      <c r="Q56" t="str">
        <f t="shared" si="6"/>
        <v>32</v>
      </c>
      <c r="R56" t="str">
        <f t="shared" si="7"/>
        <v>43</v>
      </c>
      <c r="S56" t="str">
        <f t="shared" si="8"/>
        <v>94</v>
      </c>
      <c r="T56" t="str">
        <f t="shared" si="9"/>
        <v>3</v>
      </c>
      <c r="U56">
        <f t="shared" si="10"/>
        <v>43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884</v>
      </c>
      <c r="AF56" t="s">
        <v>548</v>
      </c>
      <c r="AG56" t="s">
        <v>1806</v>
      </c>
      <c r="AH56" t="s">
        <v>1807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2">
        <f t="shared" si="3"/>
        <v>43</v>
      </c>
      <c r="D57" s="43">
        <v>43</v>
      </c>
      <c r="E57" s="39" t="str">
        <f t="shared" si="4"/>
        <v>Ostali prihodi za posebne namjene</v>
      </c>
      <c r="F57" s="43">
        <v>3293</v>
      </c>
      <c r="G57" s="39" t="str">
        <f t="shared" si="0"/>
        <v>Reprezentacija</v>
      </c>
      <c r="H57" s="202" t="s">
        <v>3133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1500</v>
      </c>
      <c r="L57" s="73">
        <v>1500</v>
      </c>
      <c r="M57" s="73">
        <v>1500</v>
      </c>
      <c r="N57" s="244"/>
      <c r="O57" t="str">
        <f>IF(C57="","",'OPĆI DIO'!$C$1)</f>
        <v>22371 VELEUČILIŠTE U KRIŽEVCIMA</v>
      </c>
      <c r="P57" t="str">
        <f t="shared" si="5"/>
        <v>329</v>
      </c>
      <c r="Q57" t="str">
        <f t="shared" si="6"/>
        <v>32</v>
      </c>
      <c r="R57" t="str">
        <f t="shared" si="7"/>
        <v>43</v>
      </c>
      <c r="S57" t="str">
        <f t="shared" si="8"/>
        <v>94</v>
      </c>
      <c r="T57" t="str">
        <f t="shared" si="9"/>
        <v>3</v>
      </c>
      <c r="U57">
        <f t="shared" si="10"/>
        <v>43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756</v>
      </c>
      <c r="AF57" t="s">
        <v>695</v>
      </c>
      <c r="AG57" t="s">
        <v>1808</v>
      </c>
      <c r="AH57" t="s">
        <v>1809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2">
        <f t="shared" si="3"/>
        <v>43</v>
      </c>
      <c r="D58" s="43">
        <v>43</v>
      </c>
      <c r="E58" s="39" t="str">
        <f t="shared" si="4"/>
        <v>Ostali prihodi za posebne namjene</v>
      </c>
      <c r="F58" s="43">
        <v>3294</v>
      </c>
      <c r="G58" s="39" t="str">
        <f t="shared" si="0"/>
        <v>Članarine i norme</v>
      </c>
      <c r="H58" s="202" t="s">
        <v>3133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500</v>
      </c>
      <c r="L58" s="73">
        <v>500</v>
      </c>
      <c r="M58" s="73">
        <v>500</v>
      </c>
      <c r="N58" s="244"/>
      <c r="O58" t="str">
        <f>IF(C58="","",'OPĆI DIO'!$C$1)</f>
        <v>22371 VELEUČILIŠTE U KRIŽEVCIMA</v>
      </c>
      <c r="P58" t="str">
        <f t="shared" si="5"/>
        <v>329</v>
      </c>
      <c r="Q58" t="str">
        <f t="shared" si="6"/>
        <v>32</v>
      </c>
      <c r="R58" t="str">
        <f t="shared" si="7"/>
        <v>43</v>
      </c>
      <c r="S58" t="str">
        <f t="shared" si="8"/>
        <v>94</v>
      </c>
      <c r="T58" t="str">
        <f t="shared" si="9"/>
        <v>3</v>
      </c>
      <c r="U58">
        <f t="shared" si="10"/>
        <v>43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885</v>
      </c>
      <c r="AF58" t="s">
        <v>886</v>
      </c>
      <c r="AG58" t="s">
        <v>1808</v>
      </c>
      <c r="AH58" t="s">
        <v>1809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2">
        <f t="shared" si="3"/>
        <v>43</v>
      </c>
      <c r="D59" s="43">
        <v>43</v>
      </c>
      <c r="E59" s="39" t="str">
        <f t="shared" si="4"/>
        <v>Ostali prihodi za posebne namjene</v>
      </c>
      <c r="F59" s="43">
        <v>3295</v>
      </c>
      <c r="G59" s="39" t="str">
        <f t="shared" si="0"/>
        <v>Pristojbe i naknade</v>
      </c>
      <c r="H59" s="202" t="s">
        <v>3133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0</v>
      </c>
      <c r="L59" s="73">
        <v>0</v>
      </c>
      <c r="M59" s="73">
        <v>0</v>
      </c>
      <c r="N59" s="244"/>
      <c r="O59" t="str">
        <f>IF(C59="","",'OPĆI DIO'!$C$1)</f>
        <v>22371 VELEUČILIŠTE U KRIŽEVCIMA</v>
      </c>
      <c r="P59" t="str">
        <f t="shared" si="5"/>
        <v>329</v>
      </c>
      <c r="Q59" t="str">
        <f t="shared" si="6"/>
        <v>32</v>
      </c>
      <c r="R59" t="str">
        <f t="shared" si="7"/>
        <v>43</v>
      </c>
      <c r="S59" t="str">
        <f t="shared" si="8"/>
        <v>94</v>
      </c>
      <c r="T59" t="str">
        <f t="shared" si="9"/>
        <v>3</v>
      </c>
      <c r="U59">
        <f t="shared" si="10"/>
        <v>43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757</v>
      </c>
      <c r="AF59" t="s">
        <v>758</v>
      </c>
      <c r="AG59" t="s">
        <v>1808</v>
      </c>
      <c r="AH59" t="s">
        <v>1809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2">
        <f t="shared" si="3"/>
        <v>43</v>
      </c>
      <c r="D60" s="43">
        <v>43</v>
      </c>
      <c r="E60" s="39" t="str">
        <f t="shared" si="4"/>
        <v>Ostali prihodi za posebne namjene</v>
      </c>
      <c r="F60" s="43">
        <v>3299</v>
      </c>
      <c r="G60" s="39" t="str">
        <f t="shared" si="0"/>
        <v>Ostali nespomenuti rashodi poslovanja</v>
      </c>
      <c r="H60" s="202" t="s">
        <v>3133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500</v>
      </c>
      <c r="L60" s="73">
        <v>500</v>
      </c>
      <c r="M60" s="73">
        <v>500</v>
      </c>
      <c r="N60" s="244"/>
      <c r="O60" t="str">
        <f>IF(C60="","",'OPĆI DIO'!$C$1)</f>
        <v>22371 VELEUČILIŠTE U KRIŽEVCIMA</v>
      </c>
      <c r="P60" t="str">
        <f t="shared" si="5"/>
        <v>329</v>
      </c>
      <c r="Q60" t="str">
        <f t="shared" si="6"/>
        <v>32</v>
      </c>
      <c r="R60" t="str">
        <f t="shared" si="7"/>
        <v>43</v>
      </c>
      <c r="S60" t="str">
        <f t="shared" si="8"/>
        <v>94</v>
      </c>
      <c r="T60" t="str">
        <f t="shared" si="9"/>
        <v>3</v>
      </c>
      <c r="U60">
        <f t="shared" si="10"/>
        <v>43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652</v>
      </c>
      <c r="AF60" t="s">
        <v>653</v>
      </c>
      <c r="AG60" t="s">
        <v>1796</v>
      </c>
      <c r="AH60" t="s">
        <v>1797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2">
        <f t="shared" si="3"/>
        <v>43</v>
      </c>
      <c r="D61" s="43">
        <v>43</v>
      </c>
      <c r="E61" s="39" t="str">
        <f t="shared" si="4"/>
        <v>Ostali prihodi za posebne namjene</v>
      </c>
      <c r="F61" s="43">
        <v>3431</v>
      </c>
      <c r="G61" s="39" t="str">
        <f t="shared" si="0"/>
        <v>Bankarske usluge i usluge platnog prometa</v>
      </c>
      <c r="H61" s="202" t="s">
        <v>3133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0</v>
      </c>
      <c r="L61" s="73">
        <v>0</v>
      </c>
      <c r="M61" s="73">
        <v>0</v>
      </c>
      <c r="N61" s="244"/>
      <c r="O61" t="str">
        <f>IF(C61="","",'OPĆI DIO'!$C$1)</f>
        <v>22371 VELEUČILIŠTE U KRIŽEVCIMA</v>
      </c>
      <c r="P61" t="str">
        <f t="shared" si="5"/>
        <v>343</v>
      </c>
      <c r="Q61" t="str">
        <f t="shared" si="6"/>
        <v>34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1925</v>
      </c>
      <c r="AF61" t="s">
        <v>1899</v>
      </c>
      <c r="AG61" t="s">
        <v>1796</v>
      </c>
      <c r="AH61" t="s">
        <v>1797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2">
        <f t="shared" si="3"/>
        <v>43</v>
      </c>
      <c r="D62" s="43">
        <v>43</v>
      </c>
      <c r="E62" s="39" t="str">
        <f t="shared" si="4"/>
        <v>Ostali prihodi za posebne namjene</v>
      </c>
      <c r="F62" s="43">
        <v>4241</v>
      </c>
      <c r="G62" s="39" t="str">
        <f t="shared" si="0"/>
        <v>Knjige</v>
      </c>
      <c r="H62" s="202" t="s">
        <v>3133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500</v>
      </c>
      <c r="L62" s="73">
        <v>500</v>
      </c>
      <c r="M62" s="73">
        <v>500</v>
      </c>
      <c r="N62" s="244"/>
      <c r="O62" t="str">
        <f>IF(C62="","",'OPĆI DIO'!$C$1)</f>
        <v>22371 VELEUČILIŠTE U KRIŽEVCIMA</v>
      </c>
      <c r="P62" t="str">
        <f t="shared" si="5"/>
        <v>424</v>
      </c>
      <c r="Q62" t="str">
        <f t="shared" si="6"/>
        <v>42</v>
      </c>
      <c r="R62" t="str">
        <f t="shared" si="7"/>
        <v>43</v>
      </c>
      <c r="S62" t="str">
        <f t="shared" si="8"/>
        <v>94</v>
      </c>
      <c r="T62" t="str">
        <f t="shared" si="9"/>
        <v>4</v>
      </c>
      <c r="U62">
        <f t="shared" si="10"/>
        <v>43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661</v>
      </c>
      <c r="AF62" t="s">
        <v>662</v>
      </c>
      <c r="AG62" t="s">
        <v>1796</v>
      </c>
      <c r="AH62" t="s">
        <v>1797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/>
      </c>
      <c r="B63" s="39" t="str">
        <f>IF(C63="","",VLOOKUP('OPĆI DIO'!$C$1,'OPĆI DIO'!$N$4:$W$137,9,FALSE))</f>
        <v/>
      </c>
      <c r="C63" s="272" t="str">
        <f t="shared" si="3"/>
        <v/>
      </c>
      <c r="D63" s="43"/>
      <c r="E63" s="39" t="str">
        <f t="shared" si="4"/>
        <v/>
      </c>
      <c r="F63" s="43"/>
      <c r="G63" s="39" t="str">
        <f t="shared" si="0"/>
        <v/>
      </c>
      <c r="H63" s="202"/>
      <c r="I63" s="39" t="str">
        <f t="shared" si="1"/>
        <v/>
      </c>
      <c r="J63" s="39" t="str">
        <f t="shared" si="2"/>
        <v/>
      </c>
      <c r="K63" s="73"/>
      <c r="L63" s="73"/>
      <c r="M63" s="73"/>
      <c r="N63" s="244"/>
      <c r="O63" t="str">
        <f>IF(C63="","",'OPĆI DIO'!$C$1)</f>
        <v/>
      </c>
      <c r="P63" t="str">
        <f t="shared" si="5"/>
        <v/>
      </c>
      <c r="Q63" t="str">
        <f t="shared" si="6"/>
        <v/>
      </c>
      <c r="R63" t="str">
        <f t="shared" si="7"/>
        <v/>
      </c>
      <c r="S63" t="str">
        <f t="shared" si="8"/>
        <v/>
      </c>
      <c r="T63" t="str">
        <f t="shared" si="9"/>
        <v/>
      </c>
      <c r="U63" t="str">
        <f t="shared" si="10"/>
        <v/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663</v>
      </c>
      <c r="AF63" t="s">
        <v>1935</v>
      </c>
      <c r="AG63" t="s">
        <v>1796</v>
      </c>
      <c r="AH63" t="s">
        <v>1797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2">
        <f t="shared" si="3"/>
        <v>31</v>
      </c>
      <c r="D64" s="43">
        <v>31</v>
      </c>
      <c r="E64" s="39" t="str">
        <f t="shared" si="4"/>
        <v>Vlastiti prihodi</v>
      </c>
      <c r="F64" s="43">
        <v>3111</v>
      </c>
      <c r="G64" s="39" t="str">
        <f t="shared" si="0"/>
        <v>Plaće za redovan rad</v>
      </c>
      <c r="H64" s="202" t="s">
        <v>3133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18100</v>
      </c>
      <c r="L64" s="73">
        <v>18100</v>
      </c>
      <c r="M64" s="73">
        <v>18100</v>
      </c>
      <c r="N64" s="244"/>
      <c r="O64" t="str">
        <f>IF(C64="","",'OPĆI DIO'!$C$1)</f>
        <v>22371 VELEUČILIŠTE U KRIŽEVCIMA</v>
      </c>
      <c r="P64" t="str">
        <f t="shared" si="5"/>
        <v>311</v>
      </c>
      <c r="Q64" t="str">
        <f t="shared" si="6"/>
        <v>31</v>
      </c>
      <c r="R64" t="str">
        <f t="shared" si="7"/>
        <v>31</v>
      </c>
      <c r="S64" t="str">
        <f t="shared" si="8"/>
        <v>94</v>
      </c>
      <c r="T64" t="str">
        <f t="shared" si="9"/>
        <v>3</v>
      </c>
      <c r="U64">
        <f t="shared" si="10"/>
        <v>31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887</v>
      </c>
      <c r="AF64" t="s">
        <v>888</v>
      </c>
      <c r="AG64" t="s">
        <v>1810</v>
      </c>
      <c r="AH64" t="s">
        <v>1811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2">
        <f t="shared" si="3"/>
        <v>31</v>
      </c>
      <c r="D65" s="43">
        <v>31</v>
      </c>
      <c r="E65" s="39" t="str">
        <f t="shared" si="4"/>
        <v>Vlastiti prihodi</v>
      </c>
      <c r="F65" s="43">
        <v>3132</v>
      </c>
      <c r="G65" s="39" t="str">
        <f t="shared" si="0"/>
        <v>Doprinosi za obvezno zdravstveno osiguranje</v>
      </c>
      <c r="H65" s="202" t="s">
        <v>3133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0</v>
      </c>
      <c r="L65" s="73">
        <v>0</v>
      </c>
      <c r="M65" s="73">
        <v>0</v>
      </c>
      <c r="N65" s="244"/>
      <c r="O65" t="str">
        <f>IF(C65="","",'OPĆI DIO'!$C$1)</f>
        <v>22371 VELEUČILIŠTE U KRIŽEVCIMA</v>
      </c>
      <c r="P65" t="str">
        <f t="shared" si="5"/>
        <v>313</v>
      </c>
      <c r="Q65" t="str">
        <f t="shared" si="6"/>
        <v>31</v>
      </c>
      <c r="R65" t="str">
        <f t="shared" si="7"/>
        <v>31</v>
      </c>
      <c r="S65" t="str">
        <f t="shared" si="8"/>
        <v>94</v>
      </c>
      <c r="T65" t="str">
        <f t="shared" si="9"/>
        <v>3</v>
      </c>
      <c r="U65">
        <f t="shared" si="10"/>
        <v>31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889</v>
      </c>
      <c r="AF65" t="s">
        <v>890</v>
      </c>
      <c r="AG65" t="s">
        <v>1810</v>
      </c>
      <c r="AH65" t="s">
        <v>1811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2">
        <f t="shared" si="3"/>
        <v>31</v>
      </c>
      <c r="D66" s="43">
        <v>31</v>
      </c>
      <c r="E66" s="39" t="str">
        <f t="shared" si="4"/>
        <v>Vlastiti prihodi</v>
      </c>
      <c r="F66" s="43">
        <v>3121</v>
      </c>
      <c r="G66" s="39" t="str">
        <f t="shared" si="0"/>
        <v>Ostali rashodi za zaposlene</v>
      </c>
      <c r="H66" s="202" t="s">
        <v>3133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400</v>
      </c>
      <c r="L66" s="73">
        <v>400</v>
      </c>
      <c r="M66" s="73">
        <v>400</v>
      </c>
      <c r="N66" s="244"/>
      <c r="O66" t="str">
        <f>IF(C66="","",'OPĆI DIO'!$C$1)</f>
        <v>22371 VELEUČILIŠTE U KRIŽEVCIMA</v>
      </c>
      <c r="P66" t="str">
        <f t="shared" si="5"/>
        <v>312</v>
      </c>
      <c r="Q66" t="str">
        <f t="shared" si="6"/>
        <v>31</v>
      </c>
      <c r="R66" t="str">
        <f t="shared" si="7"/>
        <v>31</v>
      </c>
      <c r="S66" t="str">
        <f t="shared" si="8"/>
        <v>94</v>
      </c>
      <c r="T66" t="str">
        <f t="shared" si="9"/>
        <v>3</v>
      </c>
      <c r="U66">
        <f t="shared" si="10"/>
        <v>31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891</v>
      </c>
      <c r="AF66" t="s">
        <v>892</v>
      </c>
      <c r="AG66" t="s">
        <v>1810</v>
      </c>
      <c r="AH66" t="s">
        <v>1811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2">
        <f t="shared" si="3"/>
        <v>31</v>
      </c>
      <c r="D67" s="43">
        <v>31</v>
      </c>
      <c r="E67" s="39" t="str">
        <f t="shared" si="4"/>
        <v>Vlastiti prihodi</v>
      </c>
      <c r="F67" s="43">
        <v>3212</v>
      </c>
      <c r="G67" s="39" t="str">
        <f t="shared" ref="G67:G130" si="17">IFERROR(VLOOKUP(F67,$Y$5:$AA$129,2,FALSE),"")</f>
        <v>Naknade za prijevoz, za rad na terenu i odvojeni život</v>
      </c>
      <c r="H67" s="202" t="s">
        <v>3133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73">
        <v>900</v>
      </c>
      <c r="L67" s="73">
        <v>900</v>
      </c>
      <c r="M67" s="73">
        <v>900</v>
      </c>
      <c r="N67" s="244"/>
      <c r="O67" t="str">
        <f>IF(C67="","",'OPĆI DIO'!$C$1)</f>
        <v>22371 VELEUČILIŠTE U KRIŽEVCIMA</v>
      </c>
      <c r="P67" t="str">
        <f t="shared" si="5"/>
        <v>321</v>
      </c>
      <c r="Q67" t="str">
        <f t="shared" si="6"/>
        <v>32</v>
      </c>
      <c r="R67" t="str">
        <f t="shared" si="7"/>
        <v>31</v>
      </c>
      <c r="S67" t="str">
        <f t="shared" si="8"/>
        <v>94</v>
      </c>
      <c r="T67" t="str">
        <f t="shared" si="9"/>
        <v>3</v>
      </c>
      <c r="U67">
        <f t="shared" si="10"/>
        <v>31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893</v>
      </c>
      <c r="AF67" t="s">
        <v>894</v>
      </c>
      <c r="AG67" t="s">
        <v>1810</v>
      </c>
      <c r="AH67" t="s">
        <v>1811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2">
        <f t="shared" ref="C68:C131" si="20">IFERROR(VLOOKUP(D68,$V$6:$X$34,3,FALSE),"")</f>
        <v>31</v>
      </c>
      <c r="D68" s="43">
        <v>31</v>
      </c>
      <c r="E68" s="39" t="str">
        <f t="shared" ref="E68:E131" si="21">IFERROR(VLOOKUP(D68,$V$6:$W$34,2,FALSE),"")</f>
        <v>Vlastiti prihodi</v>
      </c>
      <c r="F68" s="43">
        <v>3211</v>
      </c>
      <c r="G68" s="39" t="str">
        <f t="shared" si="17"/>
        <v>Službena putovanja</v>
      </c>
      <c r="H68" s="202" t="s">
        <v>3133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4000</v>
      </c>
      <c r="L68" s="73">
        <v>4000</v>
      </c>
      <c r="M68" s="73">
        <v>4000</v>
      </c>
      <c r="N68" s="244"/>
      <c r="O68" t="str">
        <f>IF(C68="","",'OPĆI DIO'!$C$1)</f>
        <v>22371 VELEUČILIŠTE U KRIŽEVCIMA</v>
      </c>
      <c r="P68" t="str">
        <f t="shared" ref="P68:P131" si="22">LEFT(F68,3)</f>
        <v>321</v>
      </c>
      <c r="Q68" t="str">
        <f t="shared" ref="Q68:Q131" si="23">LEFT(F68,2)</f>
        <v>32</v>
      </c>
      <c r="R68" t="str">
        <f t="shared" ref="R68:R131" si="24">LEFT(C68,3)</f>
        <v>31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31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895</v>
      </c>
      <c r="AF68" t="s">
        <v>896</v>
      </c>
      <c r="AG68" t="s">
        <v>1810</v>
      </c>
      <c r="AH68" t="s">
        <v>1811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2">
        <f t="shared" si="20"/>
        <v>31</v>
      </c>
      <c r="D69" s="43">
        <v>31</v>
      </c>
      <c r="E69" s="39" t="str">
        <f t="shared" si="21"/>
        <v>Vlastiti prihodi</v>
      </c>
      <c r="F69" s="43">
        <v>3213</v>
      </c>
      <c r="G69" s="39" t="str">
        <f t="shared" si="17"/>
        <v>Stručno usavršavanje zaposlenika</v>
      </c>
      <c r="H69" s="202" t="s">
        <v>3133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1000</v>
      </c>
      <c r="L69" s="73">
        <v>1000</v>
      </c>
      <c r="M69" s="73">
        <v>1000</v>
      </c>
      <c r="N69" s="244"/>
      <c r="O69" t="str">
        <f>IF(C69="","",'OPĆI DIO'!$C$1)</f>
        <v>22371 VELEUČILIŠTE U KRIŽEVCIMA</v>
      </c>
      <c r="P69" t="str">
        <f t="shared" si="22"/>
        <v>321</v>
      </c>
      <c r="Q69" t="str">
        <f t="shared" si="23"/>
        <v>32</v>
      </c>
      <c r="R69" t="str">
        <f t="shared" si="24"/>
        <v>31</v>
      </c>
      <c r="S69" t="str">
        <f t="shared" si="25"/>
        <v>94</v>
      </c>
      <c r="T69" t="str">
        <f t="shared" si="26"/>
        <v>3</v>
      </c>
      <c r="U69">
        <f t="shared" si="27"/>
        <v>31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897</v>
      </c>
      <c r="AF69" t="s">
        <v>898</v>
      </c>
      <c r="AG69" t="s">
        <v>1810</v>
      </c>
      <c r="AH69" t="s">
        <v>1811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2">
        <f t="shared" si="20"/>
        <v>31</v>
      </c>
      <c r="D70" s="43">
        <v>31</v>
      </c>
      <c r="E70" s="39" t="str">
        <f t="shared" si="21"/>
        <v>Vlastiti prihodi</v>
      </c>
      <c r="F70" s="43">
        <v>3221</v>
      </c>
      <c r="G70" s="39" t="str">
        <f t="shared" si="17"/>
        <v>Uredski materijal i ostali materijalni rashodi</v>
      </c>
      <c r="H70" s="202" t="s">
        <v>3133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3500</v>
      </c>
      <c r="L70" s="73">
        <v>3500</v>
      </c>
      <c r="M70" s="73">
        <v>3500</v>
      </c>
      <c r="N70" s="244"/>
      <c r="O70" t="str">
        <f>IF(C70="","",'OPĆI DIO'!$C$1)</f>
        <v>22371 VELEUČILIŠTE U KRIŽEVCIMA</v>
      </c>
      <c r="P70" t="str">
        <f t="shared" si="22"/>
        <v>322</v>
      </c>
      <c r="Q70" t="str">
        <f t="shared" si="23"/>
        <v>32</v>
      </c>
      <c r="R70" t="str">
        <f t="shared" si="24"/>
        <v>31</v>
      </c>
      <c r="S70" t="str">
        <f t="shared" si="25"/>
        <v>94</v>
      </c>
      <c r="T70" t="str">
        <f t="shared" si="26"/>
        <v>3</v>
      </c>
      <c r="U70">
        <f t="shared" si="27"/>
        <v>31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899</v>
      </c>
      <c r="AF70" t="s">
        <v>900</v>
      </c>
      <c r="AG70" t="s">
        <v>1810</v>
      </c>
      <c r="AH70" t="s">
        <v>1811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2">
        <f t="shared" si="20"/>
        <v>31</v>
      </c>
      <c r="D71" s="43">
        <v>31</v>
      </c>
      <c r="E71" s="39" t="str">
        <f t="shared" si="21"/>
        <v>Vlastiti prihodi</v>
      </c>
      <c r="F71" s="43">
        <v>3222</v>
      </c>
      <c r="G71" s="39" t="str">
        <f t="shared" si="17"/>
        <v>Materijal i sirovine</v>
      </c>
      <c r="H71" s="202" t="s">
        <v>3133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>
        <v>25000</v>
      </c>
      <c r="L71" s="73">
        <v>25000</v>
      </c>
      <c r="M71" s="73">
        <v>25000</v>
      </c>
      <c r="N71" s="244"/>
      <c r="O71" t="str">
        <f>IF(C71="","",'OPĆI DIO'!$C$1)</f>
        <v>22371 VELEUČILIŠTE U KRIŽEVCIMA</v>
      </c>
      <c r="P71" t="str">
        <f t="shared" si="22"/>
        <v>322</v>
      </c>
      <c r="Q71" t="str">
        <f t="shared" si="23"/>
        <v>32</v>
      </c>
      <c r="R71" t="str">
        <f t="shared" si="24"/>
        <v>31</v>
      </c>
      <c r="S71" t="str">
        <f t="shared" si="25"/>
        <v>94</v>
      </c>
      <c r="T71" t="str">
        <f t="shared" si="26"/>
        <v>3</v>
      </c>
      <c r="U71">
        <f t="shared" si="27"/>
        <v>31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901</v>
      </c>
      <c r="AF71" t="s">
        <v>902</v>
      </c>
      <c r="AG71" t="s">
        <v>1810</v>
      </c>
      <c r="AH71" t="s">
        <v>1811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2">
        <f t="shared" si="20"/>
        <v>31</v>
      </c>
      <c r="D72" s="43">
        <v>31</v>
      </c>
      <c r="E72" s="39" t="str">
        <f t="shared" si="21"/>
        <v>Vlastiti prihodi</v>
      </c>
      <c r="F72" s="43">
        <v>3223</v>
      </c>
      <c r="G72" s="39" t="str">
        <f t="shared" si="17"/>
        <v>Energija</v>
      </c>
      <c r="H72" s="202" t="s">
        <v>3133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8000</v>
      </c>
      <c r="L72" s="73">
        <v>8000</v>
      </c>
      <c r="M72" s="73">
        <v>8000</v>
      </c>
      <c r="N72" s="244"/>
      <c r="O72" t="str">
        <f>IF(C72="","",'OPĆI DIO'!$C$1)</f>
        <v>22371 VELEUČILIŠTE U KRIŽEVCIMA</v>
      </c>
      <c r="P72" t="str">
        <f t="shared" si="22"/>
        <v>322</v>
      </c>
      <c r="Q72" t="str">
        <f t="shared" si="23"/>
        <v>32</v>
      </c>
      <c r="R72" t="str">
        <f t="shared" si="24"/>
        <v>31</v>
      </c>
      <c r="S72" t="str">
        <f t="shared" si="25"/>
        <v>94</v>
      </c>
      <c r="T72" t="str">
        <f t="shared" si="26"/>
        <v>3</v>
      </c>
      <c r="U72">
        <f t="shared" si="27"/>
        <v>31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903</v>
      </c>
      <c r="AF72" t="s">
        <v>904</v>
      </c>
      <c r="AG72" t="s">
        <v>1810</v>
      </c>
      <c r="AH72" t="s">
        <v>1811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2">
        <f t="shared" si="20"/>
        <v>31</v>
      </c>
      <c r="D73" s="43">
        <v>31</v>
      </c>
      <c r="E73" s="39" t="str">
        <f t="shared" si="21"/>
        <v>Vlastiti prihodi</v>
      </c>
      <c r="F73" s="43">
        <v>3224</v>
      </c>
      <c r="G73" s="39" t="str">
        <f t="shared" si="17"/>
        <v>Materijal i dijelovi za tekuće i investicijsko održavanje</v>
      </c>
      <c r="H73" s="202" t="s">
        <v>3133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2000</v>
      </c>
      <c r="L73" s="73">
        <v>2000</v>
      </c>
      <c r="M73" s="73">
        <v>2000</v>
      </c>
      <c r="N73" s="244"/>
      <c r="O73" t="str">
        <f>IF(C73="","",'OPĆI DIO'!$C$1)</f>
        <v>22371 VELEUČILIŠTE U KRIŽEVCIMA</v>
      </c>
      <c r="P73" t="str">
        <f t="shared" si="22"/>
        <v>322</v>
      </c>
      <c r="Q73" t="str">
        <f t="shared" si="23"/>
        <v>32</v>
      </c>
      <c r="R73" t="str">
        <f t="shared" si="24"/>
        <v>31</v>
      </c>
      <c r="S73" t="str">
        <f t="shared" si="25"/>
        <v>94</v>
      </c>
      <c r="T73" t="str">
        <f t="shared" si="26"/>
        <v>3</v>
      </c>
      <c r="U73">
        <f t="shared" si="27"/>
        <v>31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905</v>
      </c>
      <c r="AF73" t="s">
        <v>906</v>
      </c>
      <c r="AG73" t="s">
        <v>1800</v>
      </c>
      <c r="AH73" t="s">
        <v>1801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2">
        <f t="shared" si="20"/>
        <v>31</v>
      </c>
      <c r="D74" s="271">
        <v>31</v>
      </c>
      <c r="E74" s="39" t="str">
        <f t="shared" si="21"/>
        <v>Vlastiti prihodi</v>
      </c>
      <c r="F74" s="200">
        <v>3225</v>
      </c>
      <c r="G74" s="39" t="str">
        <f t="shared" si="17"/>
        <v>Sitni inventar i autogume</v>
      </c>
      <c r="H74" s="202" t="s">
        <v>3133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500</v>
      </c>
      <c r="L74" s="73">
        <v>500</v>
      </c>
      <c r="M74" s="73">
        <v>500</v>
      </c>
      <c r="N74" s="244"/>
      <c r="O74" t="str">
        <f>IF(C74="","",'OPĆI DIO'!$C$1)</f>
        <v>22371 VELEUČILIŠTE U KRIŽEVCIMA</v>
      </c>
      <c r="P74" t="str">
        <f t="shared" si="22"/>
        <v>322</v>
      </c>
      <c r="Q74" t="str">
        <f t="shared" si="23"/>
        <v>32</v>
      </c>
      <c r="R74" t="str">
        <f t="shared" si="24"/>
        <v>31</v>
      </c>
      <c r="S74" t="str">
        <f t="shared" si="25"/>
        <v>94</v>
      </c>
      <c r="T74" t="str">
        <f t="shared" si="26"/>
        <v>3</v>
      </c>
      <c r="U74">
        <f t="shared" si="27"/>
        <v>31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907</v>
      </c>
      <c r="AF74" t="s">
        <v>908</v>
      </c>
      <c r="AG74" t="s">
        <v>1794</v>
      </c>
      <c r="AH74" t="s">
        <v>1795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2">
        <f t="shared" si="20"/>
        <v>31</v>
      </c>
      <c r="D75" s="201">
        <v>31</v>
      </c>
      <c r="E75" s="39" t="str">
        <f t="shared" si="21"/>
        <v>Vlastiti prihodi</v>
      </c>
      <c r="F75" s="201">
        <v>3227</v>
      </c>
      <c r="G75" s="39" t="str">
        <f t="shared" si="17"/>
        <v>Službena, radna i zaštitna odjeća i obuća</v>
      </c>
      <c r="H75" s="202" t="s">
        <v>3133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500</v>
      </c>
      <c r="L75" s="73">
        <v>500</v>
      </c>
      <c r="M75" s="73">
        <v>500</v>
      </c>
      <c r="N75" s="244"/>
      <c r="O75" t="str">
        <f>IF(C75="","",'OPĆI DIO'!$C$1)</f>
        <v>22371 VELEUČILIŠTE U KRIŽEVCIMA</v>
      </c>
      <c r="P75" t="str">
        <f t="shared" si="22"/>
        <v>322</v>
      </c>
      <c r="Q75" t="str">
        <f t="shared" si="23"/>
        <v>32</v>
      </c>
      <c r="R75" t="str">
        <f t="shared" si="24"/>
        <v>31</v>
      </c>
      <c r="S75" t="str">
        <f t="shared" si="25"/>
        <v>94</v>
      </c>
      <c r="T75" t="str">
        <f t="shared" si="26"/>
        <v>3</v>
      </c>
      <c r="U75">
        <f t="shared" si="27"/>
        <v>31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909</v>
      </c>
      <c r="AF75" t="s">
        <v>910</v>
      </c>
      <c r="AG75" t="s">
        <v>1800</v>
      </c>
      <c r="AH75" t="s">
        <v>1801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2">
        <f t="shared" si="20"/>
        <v>31</v>
      </c>
      <c r="D76" s="43">
        <v>31</v>
      </c>
      <c r="E76" s="39" t="str">
        <f t="shared" si="21"/>
        <v>Vlastiti prihodi</v>
      </c>
      <c r="F76" s="43">
        <v>3231</v>
      </c>
      <c r="G76" s="39" t="str">
        <f t="shared" si="17"/>
        <v>Usluge telefona, interneta, pošte i prijevoza</v>
      </c>
      <c r="H76" s="202" t="s">
        <v>3133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1000</v>
      </c>
      <c r="L76" s="73">
        <v>1000</v>
      </c>
      <c r="M76" s="73">
        <v>1000</v>
      </c>
      <c r="N76" s="244"/>
      <c r="O76" t="str">
        <f>IF(C76="","",'OPĆI DIO'!$C$1)</f>
        <v>22371 VELEUČILIŠTE U KRIŽEVCIMA</v>
      </c>
      <c r="P76" t="str">
        <f t="shared" si="22"/>
        <v>323</v>
      </c>
      <c r="Q76" t="str">
        <f t="shared" si="23"/>
        <v>32</v>
      </c>
      <c r="R76" t="str">
        <f t="shared" si="24"/>
        <v>31</v>
      </c>
      <c r="S76" t="str">
        <f t="shared" si="25"/>
        <v>94</v>
      </c>
      <c r="T76" t="str">
        <f t="shared" si="26"/>
        <v>3</v>
      </c>
      <c r="U76">
        <f t="shared" si="27"/>
        <v>31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911</v>
      </c>
      <c r="AF76" t="s">
        <v>912</v>
      </c>
      <c r="AG76" t="s">
        <v>1810</v>
      </c>
      <c r="AH76" t="s">
        <v>1811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2">
        <f t="shared" si="20"/>
        <v>31</v>
      </c>
      <c r="D77" s="43">
        <v>31</v>
      </c>
      <c r="E77" s="39" t="str">
        <f t="shared" si="21"/>
        <v>Vlastiti prihodi</v>
      </c>
      <c r="F77" s="43">
        <v>3232</v>
      </c>
      <c r="G77" s="39" t="str">
        <f t="shared" si="17"/>
        <v>Usluge tekućeg i investicijskog održavanja</v>
      </c>
      <c r="H77" s="202" t="s">
        <v>3133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5000</v>
      </c>
      <c r="L77" s="73">
        <v>5000</v>
      </c>
      <c r="M77" s="73">
        <v>5000</v>
      </c>
      <c r="N77" s="244"/>
      <c r="O77" t="str">
        <f>IF(C77="","",'OPĆI DIO'!$C$1)</f>
        <v>22371 VELEUČILIŠTE U KRIŽEVCIMA</v>
      </c>
      <c r="P77" t="str">
        <f t="shared" si="22"/>
        <v>323</v>
      </c>
      <c r="Q77" t="str">
        <f t="shared" si="23"/>
        <v>32</v>
      </c>
      <c r="R77" t="str">
        <f t="shared" si="24"/>
        <v>31</v>
      </c>
      <c r="S77" t="str">
        <f t="shared" si="25"/>
        <v>94</v>
      </c>
      <c r="T77" t="str">
        <f t="shared" si="26"/>
        <v>3</v>
      </c>
      <c r="U77">
        <f t="shared" si="27"/>
        <v>31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632</v>
      </c>
      <c r="AF77" t="s">
        <v>633</v>
      </c>
      <c r="AG77" t="s">
        <v>1800</v>
      </c>
      <c r="AH77" t="s">
        <v>1801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2">
        <f t="shared" si="20"/>
        <v>31</v>
      </c>
      <c r="D78" s="43">
        <v>31</v>
      </c>
      <c r="E78" s="39" t="str">
        <f t="shared" si="21"/>
        <v>Vlastiti prihodi</v>
      </c>
      <c r="F78" s="43">
        <v>3233</v>
      </c>
      <c r="G78" s="39" t="str">
        <f t="shared" si="17"/>
        <v>Usluge promidžbe i informiranja</v>
      </c>
      <c r="H78" s="202" t="s">
        <v>3133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2000</v>
      </c>
      <c r="L78" s="73">
        <v>2000</v>
      </c>
      <c r="M78" s="73">
        <v>2000</v>
      </c>
      <c r="N78" s="244"/>
      <c r="O78" t="str">
        <f>IF(C78="","",'OPĆI DIO'!$C$1)</f>
        <v>22371 VELEUČILIŠTE U KRIŽEVCIMA</v>
      </c>
      <c r="P78" t="str">
        <f t="shared" si="22"/>
        <v>323</v>
      </c>
      <c r="Q78" t="str">
        <f t="shared" si="23"/>
        <v>32</v>
      </c>
      <c r="R78" t="str">
        <f t="shared" si="24"/>
        <v>31</v>
      </c>
      <c r="S78" t="str">
        <f t="shared" si="25"/>
        <v>94</v>
      </c>
      <c r="T78" t="str">
        <f t="shared" si="26"/>
        <v>3</v>
      </c>
      <c r="U78">
        <f t="shared" si="27"/>
        <v>31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634</v>
      </c>
      <c r="AF78" t="s">
        <v>1907</v>
      </c>
      <c r="AG78" t="s">
        <v>1794</v>
      </c>
      <c r="AH78" t="s">
        <v>1795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2">
        <f t="shared" si="20"/>
        <v>31</v>
      </c>
      <c r="D79" s="43">
        <v>31</v>
      </c>
      <c r="E79" s="39" t="str">
        <f t="shared" si="21"/>
        <v>Vlastiti prihodi</v>
      </c>
      <c r="F79" s="43">
        <v>3234</v>
      </c>
      <c r="G79" s="39" t="str">
        <f t="shared" si="17"/>
        <v>Komunalne usluge</v>
      </c>
      <c r="H79" s="202" t="s">
        <v>3133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1000</v>
      </c>
      <c r="L79" s="73">
        <v>1000</v>
      </c>
      <c r="M79" s="73">
        <v>1000</v>
      </c>
      <c r="N79" s="244"/>
      <c r="O79" t="str">
        <f>IF(C79="","",'OPĆI DIO'!$C$1)</f>
        <v>22371 VELEUČILIŠTE U KRIŽEVCIMA</v>
      </c>
      <c r="P79" t="str">
        <f t="shared" si="22"/>
        <v>323</v>
      </c>
      <c r="Q79" t="str">
        <f t="shared" si="23"/>
        <v>32</v>
      </c>
      <c r="R79" t="str">
        <f t="shared" si="24"/>
        <v>31</v>
      </c>
      <c r="S79" t="str">
        <f t="shared" si="25"/>
        <v>94</v>
      </c>
      <c r="T79" t="str">
        <f t="shared" si="26"/>
        <v>3</v>
      </c>
      <c r="U79">
        <f t="shared" si="27"/>
        <v>31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540</v>
      </c>
      <c r="AF79" t="s">
        <v>541</v>
      </c>
      <c r="AG79" t="s">
        <v>1800</v>
      </c>
      <c r="AH79" t="s">
        <v>1801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2">
        <f t="shared" si="20"/>
        <v>31</v>
      </c>
      <c r="D80" s="43">
        <v>31</v>
      </c>
      <c r="E80" s="39" t="str">
        <f t="shared" si="21"/>
        <v>Vlastiti prihodi</v>
      </c>
      <c r="F80" s="43">
        <v>3235</v>
      </c>
      <c r="G80" s="39" t="str">
        <f t="shared" si="17"/>
        <v>Zakupnine i najamnine</v>
      </c>
      <c r="H80" s="202" t="s">
        <v>3133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0</v>
      </c>
      <c r="L80" s="73">
        <v>0</v>
      </c>
      <c r="M80" s="73">
        <v>0</v>
      </c>
      <c r="N80" s="244"/>
      <c r="O80" t="str">
        <f>IF(C80="","",'OPĆI DIO'!$C$1)</f>
        <v>22371 VELEUČILIŠTE U KRIŽEVCIMA</v>
      </c>
      <c r="P80" t="str">
        <f t="shared" si="22"/>
        <v>323</v>
      </c>
      <c r="Q80" t="str">
        <f t="shared" si="23"/>
        <v>32</v>
      </c>
      <c r="R80" t="str">
        <f t="shared" si="24"/>
        <v>31</v>
      </c>
      <c r="S80" t="str">
        <f t="shared" si="25"/>
        <v>94</v>
      </c>
      <c r="T80" t="str">
        <f t="shared" si="26"/>
        <v>3</v>
      </c>
      <c r="U80">
        <f t="shared" si="27"/>
        <v>31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913</v>
      </c>
      <c r="AF80" t="s">
        <v>548</v>
      </c>
      <c r="AG80" t="s">
        <v>1800</v>
      </c>
      <c r="AH80" t="s">
        <v>1801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2">
        <f t="shared" si="20"/>
        <v>31</v>
      </c>
      <c r="D81" s="43">
        <v>31</v>
      </c>
      <c r="E81" s="39" t="str">
        <f t="shared" si="21"/>
        <v>Vlastiti prihodi</v>
      </c>
      <c r="F81" s="43">
        <v>3236</v>
      </c>
      <c r="G81" s="39" t="str">
        <f t="shared" si="17"/>
        <v>Zdravstvene i veterinarske usluge</v>
      </c>
      <c r="H81" s="202" t="s">
        <v>3133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5000</v>
      </c>
      <c r="L81" s="73">
        <v>5000</v>
      </c>
      <c r="M81" s="73">
        <v>5000</v>
      </c>
      <c r="N81" s="244"/>
      <c r="O81" t="str">
        <f>IF(C81="","",'OPĆI DIO'!$C$1)</f>
        <v>22371 VELEUČILIŠTE U KRIŽEVCIMA</v>
      </c>
      <c r="P81" t="str">
        <f t="shared" si="22"/>
        <v>323</v>
      </c>
      <c r="Q81" t="str">
        <f t="shared" si="23"/>
        <v>32</v>
      </c>
      <c r="R81" t="str">
        <f t="shared" si="24"/>
        <v>31</v>
      </c>
      <c r="S81" t="str">
        <f t="shared" si="25"/>
        <v>94</v>
      </c>
      <c r="T81" t="str">
        <f t="shared" si="26"/>
        <v>3</v>
      </c>
      <c r="U81">
        <f t="shared" si="27"/>
        <v>31</v>
      </c>
      <c r="Y81">
        <v>3861</v>
      </c>
      <c r="Z81" t="s">
        <v>528</v>
      </c>
      <c r="AB81" s="113" t="str">
        <f>LEFT(Y81,2)</f>
        <v>38</v>
      </c>
      <c r="AC81" t="str">
        <f>LEFT(Y81,3)</f>
        <v>386</v>
      </c>
      <c r="AE81" t="s">
        <v>635</v>
      </c>
      <c r="AF81" t="s">
        <v>2858</v>
      </c>
      <c r="AG81" t="s">
        <v>1800</v>
      </c>
      <c r="AH81" t="s">
        <v>1801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2">
        <f t="shared" si="20"/>
        <v>31</v>
      </c>
      <c r="D82" s="43">
        <v>31</v>
      </c>
      <c r="E82" s="39" t="str">
        <f t="shared" si="21"/>
        <v>Vlastiti prihodi</v>
      </c>
      <c r="F82" s="43">
        <v>3237</v>
      </c>
      <c r="G82" s="39" t="str">
        <f t="shared" si="17"/>
        <v>Intelektualne i osobne usluge</v>
      </c>
      <c r="H82" s="202" t="s">
        <v>3133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45000</v>
      </c>
      <c r="L82" s="73">
        <v>45000</v>
      </c>
      <c r="M82" s="73">
        <v>45000</v>
      </c>
      <c r="N82" s="244"/>
      <c r="O82" t="str">
        <f>IF(C82="","",'OPĆI DIO'!$C$1)</f>
        <v>22371 VELEUČILIŠTE U KRIŽEVCIMA</v>
      </c>
      <c r="P82" t="str">
        <f t="shared" si="22"/>
        <v>323</v>
      </c>
      <c r="Q82" t="str">
        <f t="shared" si="23"/>
        <v>32</v>
      </c>
      <c r="R82" t="str">
        <f t="shared" si="24"/>
        <v>31</v>
      </c>
      <c r="S82" t="str">
        <f t="shared" si="25"/>
        <v>94</v>
      </c>
      <c r="T82" t="str">
        <f t="shared" si="26"/>
        <v>3</v>
      </c>
      <c r="U82">
        <f t="shared" si="27"/>
        <v>31</v>
      </c>
      <c r="Y82">
        <v>3862</v>
      </c>
      <c r="Z82" t="s">
        <v>529</v>
      </c>
      <c r="AB82" s="113" t="str">
        <f>LEFT(Y82,2)</f>
        <v>38</v>
      </c>
      <c r="AC82" t="str">
        <f>LEFT(Y82,3)</f>
        <v>386</v>
      </c>
      <c r="AE82" t="s">
        <v>549</v>
      </c>
      <c r="AF82" t="s">
        <v>550</v>
      </c>
      <c r="AG82" t="s">
        <v>1800</v>
      </c>
      <c r="AH82" t="s">
        <v>1801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2">
        <f t="shared" si="20"/>
        <v>31</v>
      </c>
      <c r="D83" s="43">
        <v>31</v>
      </c>
      <c r="E83" s="39" t="str">
        <f t="shared" si="21"/>
        <v>Vlastiti prihodi</v>
      </c>
      <c r="F83" s="43">
        <v>3238</v>
      </c>
      <c r="G83" s="39" t="str">
        <f t="shared" si="17"/>
        <v>Računalne usluge</v>
      </c>
      <c r="H83" s="202" t="s">
        <v>3133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600</v>
      </c>
      <c r="L83" s="73">
        <v>600</v>
      </c>
      <c r="M83" s="73">
        <v>600</v>
      </c>
      <c r="N83" s="244"/>
      <c r="O83" t="str">
        <f>IF(C83="","",'OPĆI DIO'!$C$1)</f>
        <v>22371 VELEUČILIŠTE U KRIŽEVCIMA</v>
      </c>
      <c r="P83" t="str">
        <f t="shared" si="22"/>
        <v>323</v>
      </c>
      <c r="Q83" t="str">
        <f t="shared" si="23"/>
        <v>32</v>
      </c>
      <c r="R83" t="str">
        <f t="shared" si="24"/>
        <v>31</v>
      </c>
      <c r="S83" t="str">
        <f t="shared" si="25"/>
        <v>94</v>
      </c>
      <c r="T83" t="str">
        <f t="shared" si="26"/>
        <v>3</v>
      </c>
      <c r="U83">
        <f t="shared" si="27"/>
        <v>31</v>
      </c>
      <c r="Y83">
        <v>3863</v>
      </c>
      <c r="Z83" t="s">
        <v>530</v>
      </c>
      <c r="AB83" s="113" t="str">
        <f>LEFT(Y83,2)</f>
        <v>38</v>
      </c>
      <c r="AC83" t="str">
        <f>LEFT(Y83,3)</f>
        <v>386</v>
      </c>
      <c r="AE83" t="s">
        <v>914</v>
      </c>
      <c r="AF83" t="s">
        <v>915</v>
      </c>
      <c r="AG83" t="s">
        <v>1800</v>
      </c>
      <c r="AH83" t="s">
        <v>1801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2">
        <f t="shared" si="20"/>
        <v>31</v>
      </c>
      <c r="D84" s="43">
        <v>31</v>
      </c>
      <c r="E84" s="39" t="str">
        <f t="shared" si="21"/>
        <v>Vlastiti prihodi</v>
      </c>
      <c r="F84" s="43">
        <v>3239</v>
      </c>
      <c r="G84" s="39" t="str">
        <f t="shared" si="17"/>
        <v>Ostale usluge</v>
      </c>
      <c r="H84" s="202" t="s">
        <v>3133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10000</v>
      </c>
      <c r="L84" s="73">
        <v>10000</v>
      </c>
      <c r="M84" s="73">
        <v>10000</v>
      </c>
      <c r="N84" s="244"/>
      <c r="O84" t="str">
        <f>IF(C84="","",'OPĆI DIO'!$C$1)</f>
        <v>22371 VELEUČILIŠTE U KRIŽEVCIMA</v>
      </c>
      <c r="P84" t="str">
        <f t="shared" si="22"/>
        <v>323</v>
      </c>
      <c r="Q84" t="str">
        <f t="shared" si="23"/>
        <v>32</v>
      </c>
      <c r="R84" t="str">
        <f t="shared" si="24"/>
        <v>31</v>
      </c>
      <c r="S84" t="str">
        <f t="shared" si="25"/>
        <v>94</v>
      </c>
      <c r="T84" t="str">
        <f t="shared" si="26"/>
        <v>3</v>
      </c>
      <c r="U84">
        <f t="shared" si="27"/>
        <v>31</v>
      </c>
      <c r="Y84" s="113">
        <v>3865</v>
      </c>
      <c r="Z84" s="251" t="s">
        <v>2902</v>
      </c>
      <c r="AB84" s="113" t="str">
        <f>LEFT(Y84,2)</f>
        <v>38</v>
      </c>
      <c r="AC84" t="str">
        <f>LEFT(Y84,3)</f>
        <v>386</v>
      </c>
      <c r="AE84" t="s">
        <v>636</v>
      </c>
      <c r="AF84" t="s">
        <v>637</v>
      </c>
      <c r="AG84" t="s">
        <v>1800</v>
      </c>
      <c r="AH84" t="s">
        <v>1801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2">
        <f t="shared" si="20"/>
        <v>31</v>
      </c>
      <c r="D85" s="43">
        <v>31</v>
      </c>
      <c r="E85" s="39" t="str">
        <f t="shared" si="21"/>
        <v>Vlastiti prihodi</v>
      </c>
      <c r="F85" s="43">
        <v>3291</v>
      </c>
      <c r="G85" s="39" t="str">
        <f t="shared" si="17"/>
        <v>Naknade za rad predstavničkih i izvršnih tijela, povjerensta</v>
      </c>
      <c r="H85" s="202" t="s">
        <v>3133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0</v>
      </c>
      <c r="L85" s="73">
        <v>0</v>
      </c>
      <c r="M85" s="73">
        <v>0</v>
      </c>
      <c r="N85" s="244"/>
      <c r="O85" t="str">
        <f>IF(C85="","",'OPĆI DIO'!$C$1)</f>
        <v>22371 VELEUČILIŠTE U KRIŽEVCIMA</v>
      </c>
      <c r="P85" t="str">
        <f t="shared" si="22"/>
        <v>329</v>
      </c>
      <c r="Q85" t="str">
        <f t="shared" si="23"/>
        <v>32</v>
      </c>
      <c r="R85" t="str">
        <f t="shared" si="24"/>
        <v>31</v>
      </c>
      <c r="S85" t="str">
        <f t="shared" si="25"/>
        <v>94</v>
      </c>
      <c r="T85" t="str">
        <f t="shared" si="26"/>
        <v>3</v>
      </c>
      <c r="U85">
        <f t="shared" si="27"/>
        <v>31</v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638</v>
      </c>
      <c r="AF85" t="s">
        <v>639</v>
      </c>
      <c r="AG85" t="s">
        <v>1800</v>
      </c>
      <c r="AH85" t="s">
        <v>1801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2">
        <f t="shared" si="20"/>
        <v>31</v>
      </c>
      <c r="D86" s="43">
        <v>31</v>
      </c>
      <c r="E86" s="39" t="str">
        <f t="shared" si="21"/>
        <v>Vlastiti prihodi</v>
      </c>
      <c r="F86" s="43">
        <v>3292</v>
      </c>
      <c r="G86" s="39" t="str">
        <f t="shared" si="17"/>
        <v>Premije osiguranja</v>
      </c>
      <c r="H86" s="202" t="s">
        <v>3133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>
        <v>0</v>
      </c>
      <c r="L86" s="73">
        <v>0</v>
      </c>
      <c r="M86" s="73">
        <v>0</v>
      </c>
      <c r="N86" s="244"/>
      <c r="O86" t="str">
        <f>IF(C86="","",'OPĆI DIO'!$C$1)</f>
        <v>22371 VELEUČILIŠTE U KRIŽEVCIMA</v>
      </c>
      <c r="P86" t="str">
        <f t="shared" si="22"/>
        <v>329</v>
      </c>
      <c r="Q86" t="str">
        <f t="shared" si="23"/>
        <v>32</v>
      </c>
      <c r="R86" t="str">
        <f t="shared" si="24"/>
        <v>31</v>
      </c>
      <c r="S86" t="str">
        <f t="shared" si="25"/>
        <v>94</v>
      </c>
      <c r="T86" t="str">
        <f t="shared" si="26"/>
        <v>3</v>
      </c>
      <c r="U86">
        <f t="shared" si="27"/>
        <v>31</v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640</v>
      </c>
      <c r="AF86" t="s">
        <v>641</v>
      </c>
      <c r="AG86" t="s">
        <v>1800</v>
      </c>
      <c r="AH86" t="s">
        <v>1801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2">
        <f t="shared" si="20"/>
        <v>31</v>
      </c>
      <c r="D87" s="43">
        <v>31</v>
      </c>
      <c r="E87" s="39" t="str">
        <f t="shared" si="21"/>
        <v>Vlastiti prihodi</v>
      </c>
      <c r="F87" s="43">
        <v>3293</v>
      </c>
      <c r="G87" s="39" t="str">
        <f t="shared" si="17"/>
        <v>Reprezentacija</v>
      </c>
      <c r="H87" s="202" t="s">
        <v>3133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1500</v>
      </c>
      <c r="L87" s="73">
        <v>1500</v>
      </c>
      <c r="M87" s="73">
        <v>1500</v>
      </c>
      <c r="N87" s="244"/>
      <c r="O87" t="str">
        <f>IF(C87="","",'OPĆI DIO'!$C$1)</f>
        <v>22371 VELEUČILIŠTE U KRIŽEVCIMA</v>
      </c>
      <c r="P87" t="str">
        <f t="shared" si="22"/>
        <v>329</v>
      </c>
      <c r="Q87" t="str">
        <f t="shared" si="23"/>
        <v>32</v>
      </c>
      <c r="R87" t="str">
        <f t="shared" si="24"/>
        <v>31</v>
      </c>
      <c r="S87" t="str">
        <f t="shared" si="25"/>
        <v>94</v>
      </c>
      <c r="T87" t="str">
        <f t="shared" si="26"/>
        <v>3</v>
      </c>
      <c r="U87">
        <f t="shared" si="27"/>
        <v>31</v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642</v>
      </c>
      <c r="AF87" t="s">
        <v>643</v>
      </c>
      <c r="AG87" t="s">
        <v>1800</v>
      </c>
      <c r="AH87" t="s">
        <v>1801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2">
        <f t="shared" si="20"/>
        <v>31</v>
      </c>
      <c r="D88" s="43">
        <v>31</v>
      </c>
      <c r="E88" s="39" t="str">
        <f t="shared" si="21"/>
        <v>Vlastiti prihodi</v>
      </c>
      <c r="F88" s="43">
        <v>3294</v>
      </c>
      <c r="G88" s="39" t="str">
        <f t="shared" si="17"/>
        <v>Članarine i norme</v>
      </c>
      <c r="H88" s="202" t="s">
        <v>3133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0</v>
      </c>
      <c r="L88" s="73">
        <v>0</v>
      </c>
      <c r="M88" s="73">
        <v>0</v>
      </c>
      <c r="N88" s="244"/>
      <c r="O88" t="str">
        <f>IF(C88="","",'OPĆI DIO'!$C$1)</f>
        <v>22371 VELEUČILIŠTE U KRIŽEVCIMA</v>
      </c>
      <c r="P88" t="str">
        <f t="shared" si="22"/>
        <v>329</v>
      </c>
      <c r="Q88" t="str">
        <f t="shared" si="23"/>
        <v>32</v>
      </c>
      <c r="R88" t="str">
        <f t="shared" si="24"/>
        <v>31</v>
      </c>
      <c r="S88" t="str">
        <f t="shared" si="25"/>
        <v>94</v>
      </c>
      <c r="T88" t="str">
        <f t="shared" si="26"/>
        <v>3</v>
      </c>
      <c r="U88">
        <f t="shared" si="27"/>
        <v>31</v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644</v>
      </c>
      <c r="AF88" t="s">
        <v>645</v>
      </c>
      <c r="AG88" t="s">
        <v>1800</v>
      </c>
      <c r="AH88" t="s">
        <v>1801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2">
        <f t="shared" si="20"/>
        <v>31</v>
      </c>
      <c r="D89" s="43">
        <v>31</v>
      </c>
      <c r="E89" s="39" t="str">
        <f t="shared" si="21"/>
        <v>Vlastiti prihodi</v>
      </c>
      <c r="F89" s="43">
        <v>3295</v>
      </c>
      <c r="G89" s="39" t="str">
        <f t="shared" si="17"/>
        <v>Pristojbe i naknade</v>
      </c>
      <c r="H89" s="202" t="s">
        <v>3133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0</v>
      </c>
      <c r="L89" s="73">
        <v>0</v>
      </c>
      <c r="M89" s="73">
        <v>0</v>
      </c>
      <c r="N89" s="244"/>
      <c r="O89" t="str">
        <f>IF(C89="","",'OPĆI DIO'!$C$1)</f>
        <v>22371 VELEUČILIŠTE U KRIŽEVCIMA</v>
      </c>
      <c r="P89" t="str">
        <f t="shared" si="22"/>
        <v>329</v>
      </c>
      <c r="Q89" t="str">
        <f t="shared" si="23"/>
        <v>32</v>
      </c>
      <c r="R89" t="str">
        <f t="shared" si="24"/>
        <v>31</v>
      </c>
      <c r="S89" t="str">
        <f t="shared" si="25"/>
        <v>94</v>
      </c>
      <c r="T89" t="str">
        <f t="shared" si="26"/>
        <v>3</v>
      </c>
      <c r="U89">
        <f t="shared" si="27"/>
        <v>31</v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916</v>
      </c>
      <c r="AF89" t="s">
        <v>917</v>
      </c>
      <c r="AG89" t="s">
        <v>1794</v>
      </c>
      <c r="AH89" t="s">
        <v>1795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2">
        <f t="shared" si="20"/>
        <v>31</v>
      </c>
      <c r="D90" s="43">
        <v>31</v>
      </c>
      <c r="E90" s="39" t="str">
        <f t="shared" si="21"/>
        <v>Vlastiti prihodi</v>
      </c>
      <c r="F90" s="43">
        <v>3299</v>
      </c>
      <c r="G90" s="39" t="str">
        <f t="shared" si="17"/>
        <v>Ostali nespomenuti rashodi poslovanja</v>
      </c>
      <c r="H90" s="202" t="s">
        <v>3133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0</v>
      </c>
      <c r="L90" s="73">
        <v>0</v>
      </c>
      <c r="M90" s="73">
        <v>0</v>
      </c>
      <c r="N90" s="244"/>
      <c r="O90" t="str">
        <f>IF(C90="","",'OPĆI DIO'!$C$1)</f>
        <v>22371 VELEUČILIŠTE U KRIŽEVCIMA</v>
      </c>
      <c r="P90" t="str">
        <f t="shared" si="22"/>
        <v>329</v>
      </c>
      <c r="Q90" t="str">
        <f t="shared" si="23"/>
        <v>32</v>
      </c>
      <c r="R90" t="str">
        <f t="shared" si="24"/>
        <v>31</v>
      </c>
      <c r="S90" t="str">
        <f t="shared" si="25"/>
        <v>94</v>
      </c>
      <c r="T90" t="str">
        <f t="shared" si="26"/>
        <v>3</v>
      </c>
      <c r="U90">
        <f t="shared" si="27"/>
        <v>31</v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918</v>
      </c>
      <c r="AF90" t="s">
        <v>919</v>
      </c>
      <c r="AG90" t="s">
        <v>1794</v>
      </c>
      <c r="AH90" t="s">
        <v>1795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2">
        <f t="shared" si="20"/>
        <v>31</v>
      </c>
      <c r="D91" s="43">
        <v>31</v>
      </c>
      <c r="E91" s="39" t="str">
        <f t="shared" si="21"/>
        <v>Vlastiti prihodi</v>
      </c>
      <c r="F91" s="43">
        <v>3431</v>
      </c>
      <c r="G91" s="39" t="str">
        <f t="shared" si="17"/>
        <v>Bankarske usluge i usluge platnog prometa</v>
      </c>
      <c r="H91" s="202" t="s">
        <v>3133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0</v>
      </c>
      <c r="L91" s="73">
        <v>0</v>
      </c>
      <c r="M91" s="73">
        <v>0</v>
      </c>
      <c r="N91" s="244"/>
      <c r="O91" t="str">
        <f>IF(C91="","",'OPĆI DIO'!$C$1)</f>
        <v>22371 VELEUČILIŠTE U KRIŽEVCIMA</v>
      </c>
      <c r="P91" t="str">
        <f t="shared" si="22"/>
        <v>343</v>
      </c>
      <c r="Q91" t="str">
        <f t="shared" si="23"/>
        <v>34</v>
      </c>
      <c r="R91" t="str">
        <f t="shared" si="24"/>
        <v>31</v>
      </c>
      <c r="S91" t="str">
        <f t="shared" si="25"/>
        <v>94</v>
      </c>
      <c r="T91" t="str">
        <f t="shared" si="26"/>
        <v>3</v>
      </c>
      <c r="U91">
        <f t="shared" si="27"/>
        <v>31</v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920</v>
      </c>
      <c r="AF91" t="s">
        <v>921</v>
      </c>
      <c r="AG91" t="s">
        <v>1794</v>
      </c>
      <c r="AH91" t="s">
        <v>1795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2">
        <f t="shared" si="20"/>
        <v>31</v>
      </c>
      <c r="D92" s="43">
        <v>31</v>
      </c>
      <c r="E92" s="39" t="str">
        <f t="shared" si="21"/>
        <v>Vlastiti prihodi</v>
      </c>
      <c r="F92" s="43">
        <v>4241</v>
      </c>
      <c r="G92" s="39" t="str">
        <f t="shared" si="17"/>
        <v>Knjige</v>
      </c>
      <c r="H92" s="202" t="s">
        <v>3133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0</v>
      </c>
      <c r="L92" s="73">
        <v>0</v>
      </c>
      <c r="M92" s="73">
        <v>0</v>
      </c>
      <c r="N92" s="244"/>
      <c r="O92" t="str">
        <f>IF(C92="","",'OPĆI DIO'!$C$1)</f>
        <v>22371 VELEUČILIŠTE U KRIŽEVCIMA</v>
      </c>
      <c r="P92" t="str">
        <f t="shared" si="22"/>
        <v>424</v>
      </c>
      <c r="Q92" t="str">
        <f t="shared" si="23"/>
        <v>42</v>
      </c>
      <c r="R92" t="str">
        <f t="shared" si="24"/>
        <v>31</v>
      </c>
      <c r="S92" t="str">
        <f t="shared" si="25"/>
        <v>94</v>
      </c>
      <c r="T92" t="str">
        <f t="shared" si="26"/>
        <v>4</v>
      </c>
      <c r="U92">
        <f t="shared" si="27"/>
        <v>31</v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922</v>
      </c>
      <c r="AF92" t="s">
        <v>2837</v>
      </c>
      <c r="AG92" t="s">
        <v>1794</v>
      </c>
      <c r="AH92" t="s">
        <v>1795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543</v>
      </c>
      <c r="AF93" t="s">
        <v>544</v>
      </c>
      <c r="AG93" t="s">
        <v>1794</v>
      </c>
      <c r="AH93" t="s">
        <v>1795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2">
        <f t="shared" si="20"/>
        <v>31</v>
      </c>
      <c r="D94" s="43">
        <v>31</v>
      </c>
      <c r="E94" s="39" t="str">
        <f t="shared" si="21"/>
        <v>Vlastiti prihodi</v>
      </c>
      <c r="F94" s="43">
        <v>4221</v>
      </c>
      <c r="G94" s="39" t="str">
        <f t="shared" si="17"/>
        <v>Uredska oprema i namještaj</v>
      </c>
      <c r="H94" s="202" t="s">
        <v>3133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23200</v>
      </c>
      <c r="L94" s="73">
        <v>0</v>
      </c>
      <c r="M94" s="73">
        <v>0</v>
      </c>
      <c r="N94" s="244"/>
      <c r="O94" t="str">
        <f>IF(C94="","",'OPĆI DIO'!$C$1)</f>
        <v>22371 VELEUČILIŠTE U KRIŽEVCIMA</v>
      </c>
      <c r="P94" t="str">
        <f t="shared" si="22"/>
        <v>422</v>
      </c>
      <c r="Q94" t="str">
        <f t="shared" si="23"/>
        <v>42</v>
      </c>
      <c r="R94" t="str">
        <f t="shared" si="24"/>
        <v>31</v>
      </c>
      <c r="S94" t="str">
        <f t="shared" si="25"/>
        <v>94</v>
      </c>
      <c r="T94" t="str">
        <f t="shared" si="26"/>
        <v>4</v>
      </c>
      <c r="U94">
        <f t="shared" si="27"/>
        <v>31</v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580</v>
      </c>
      <c r="AF94" t="s">
        <v>581</v>
      </c>
      <c r="AG94" t="s">
        <v>1802</v>
      </c>
      <c r="AH94" t="s">
        <v>1803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2">
        <f t="shared" si="20"/>
        <v>31</v>
      </c>
      <c r="D95" s="43">
        <v>31</v>
      </c>
      <c r="E95" s="39" t="str">
        <f t="shared" si="21"/>
        <v>Vlastiti prihodi</v>
      </c>
      <c r="F95" s="43">
        <v>4227</v>
      </c>
      <c r="G95" s="39" t="str">
        <f t="shared" si="17"/>
        <v>Uređaji, strojevi i oprema za ostale namjene</v>
      </c>
      <c r="H95" s="202" t="s">
        <v>3133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>
        <v>24500</v>
      </c>
      <c r="L95" s="73">
        <v>0</v>
      </c>
      <c r="M95" s="73">
        <v>0</v>
      </c>
      <c r="N95" s="244"/>
      <c r="O95" t="str">
        <f>IF(C95="","",'OPĆI DIO'!$C$1)</f>
        <v>22371 VELEUČILIŠTE U KRIŽEVCIMA</v>
      </c>
      <c r="P95" t="str">
        <f t="shared" si="22"/>
        <v>422</v>
      </c>
      <c r="Q95" t="str">
        <f t="shared" si="23"/>
        <v>42</v>
      </c>
      <c r="R95" t="str">
        <f t="shared" si="24"/>
        <v>31</v>
      </c>
      <c r="S95" t="str">
        <f t="shared" si="25"/>
        <v>94</v>
      </c>
      <c r="T95" t="str">
        <f t="shared" si="26"/>
        <v>4</v>
      </c>
      <c r="U95">
        <f t="shared" si="27"/>
        <v>31</v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608</v>
      </c>
      <c r="AF95" t="s">
        <v>609</v>
      </c>
      <c r="AG95" t="s">
        <v>1794</v>
      </c>
      <c r="AH95" t="s">
        <v>1795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2">
        <f t="shared" si="20"/>
        <v>31</v>
      </c>
      <c r="D96" s="43">
        <v>31</v>
      </c>
      <c r="E96" s="39" t="str">
        <f t="shared" si="21"/>
        <v>Vlastiti prihodi</v>
      </c>
      <c r="F96" s="43">
        <v>4231</v>
      </c>
      <c r="G96" s="39" t="str">
        <f t="shared" si="17"/>
        <v>Prijevozna sredstva u cestovnom prometu</v>
      </c>
      <c r="H96" s="202" t="s">
        <v>3133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>
        <v>50000</v>
      </c>
      <c r="L96" s="73">
        <v>0</v>
      </c>
      <c r="M96" s="73">
        <v>0</v>
      </c>
      <c r="N96" s="244"/>
      <c r="O96" t="str">
        <f>IF(C96="","",'OPĆI DIO'!$C$1)</f>
        <v>22371 VELEUČILIŠTE U KRIŽEVCIMA</v>
      </c>
      <c r="P96" t="str">
        <f t="shared" si="22"/>
        <v>423</v>
      </c>
      <c r="Q96" t="str">
        <f t="shared" si="23"/>
        <v>42</v>
      </c>
      <c r="R96" t="str">
        <f t="shared" si="24"/>
        <v>31</v>
      </c>
      <c r="S96" t="str">
        <f t="shared" si="25"/>
        <v>94</v>
      </c>
      <c r="T96" t="str">
        <f t="shared" si="26"/>
        <v>4</v>
      </c>
      <c r="U96">
        <f t="shared" si="27"/>
        <v>31</v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552</v>
      </c>
      <c r="AF96" t="s">
        <v>548</v>
      </c>
      <c r="AG96" t="s">
        <v>1794</v>
      </c>
      <c r="AH96" t="s">
        <v>1795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2">
        <f t="shared" si="20"/>
        <v>31</v>
      </c>
      <c r="D97" s="43">
        <v>31</v>
      </c>
      <c r="E97" s="39" t="str">
        <f t="shared" si="21"/>
        <v>Vlastiti prihodi</v>
      </c>
      <c r="F97" s="43">
        <v>4212</v>
      </c>
      <c r="G97" s="39" t="str">
        <f t="shared" si="17"/>
        <v>Poslovni objekti</v>
      </c>
      <c r="H97" s="202" t="s">
        <v>3133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73">
        <v>100000</v>
      </c>
      <c r="L97" s="73">
        <v>0</v>
      </c>
      <c r="M97" s="73">
        <v>0</v>
      </c>
      <c r="N97" s="244"/>
      <c r="O97" t="str">
        <f>IF(C97="","",'OPĆI DIO'!$C$1)</f>
        <v>22371 VELEUČILIŠTE U KRIŽEVCIMA</v>
      </c>
      <c r="P97" t="str">
        <f t="shared" si="22"/>
        <v>421</v>
      </c>
      <c r="Q97" t="str">
        <f t="shared" si="23"/>
        <v>42</v>
      </c>
      <c r="R97" t="str">
        <f t="shared" si="24"/>
        <v>31</v>
      </c>
      <c r="S97" t="str">
        <f t="shared" si="25"/>
        <v>94</v>
      </c>
      <c r="T97" t="str">
        <f t="shared" si="26"/>
        <v>4</v>
      </c>
      <c r="U97">
        <f t="shared" si="27"/>
        <v>31</v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582</v>
      </c>
      <c r="AF97" t="s">
        <v>583</v>
      </c>
      <c r="AG97" t="s">
        <v>1802</v>
      </c>
      <c r="AH97" t="s">
        <v>1803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584</v>
      </c>
      <c r="AF98" t="s">
        <v>743</v>
      </c>
      <c r="AG98" t="s">
        <v>1802</v>
      </c>
      <c r="AH98" t="s">
        <v>1803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2">
        <f t="shared" si="20"/>
        <v>563</v>
      </c>
      <c r="D99" s="43">
        <v>563</v>
      </c>
      <c r="E99" s="39" t="str">
        <f t="shared" si="21"/>
        <v>Europski fond za regionalni razvoj – predfinanciranje iz izvora 11 Opći prihodi i primici</v>
      </c>
      <c r="F99" s="43">
        <v>3111</v>
      </c>
      <c r="G99" s="39" t="str">
        <f t="shared" si="17"/>
        <v>Plaće za redovan rad</v>
      </c>
      <c r="H99" s="202" t="s">
        <v>3137</v>
      </c>
      <c r="I99" s="39" t="str">
        <f t="shared" si="18"/>
        <v>PROGRAM PREKOGRANIČNE SURADNJE UPRAVLJAČKO TIJELO IZ INOZEMSTVA</v>
      </c>
      <c r="J99" s="39" t="str">
        <f t="shared" si="19"/>
        <v>0942</v>
      </c>
      <c r="K99" s="73">
        <v>34335</v>
      </c>
      <c r="L99" s="73">
        <v>31240</v>
      </c>
      <c r="M99" s="73"/>
      <c r="N99" s="244"/>
      <c r="O99" t="str">
        <f>IF(C99="","",'OPĆI DIO'!$C$1)</f>
        <v>22371 VELEUČILIŠTE U KRIŽEVCIMA</v>
      </c>
      <c r="P99" t="str">
        <f t="shared" si="22"/>
        <v>311</v>
      </c>
      <c r="Q99" t="str">
        <f t="shared" si="23"/>
        <v>31</v>
      </c>
      <c r="R99" t="str">
        <f t="shared" si="24"/>
        <v>563</v>
      </c>
      <c r="S99" t="str">
        <f t="shared" si="25"/>
        <v>94</v>
      </c>
      <c r="T99" t="str">
        <f t="shared" si="26"/>
        <v>3</v>
      </c>
      <c r="U99">
        <f t="shared" si="27"/>
        <v>563</v>
      </c>
      <c r="Y99">
        <v>4225</v>
      </c>
      <c r="Z99" s="251" t="s">
        <v>2903</v>
      </c>
      <c r="AB99" s="113" t="str">
        <f t="shared" si="32"/>
        <v>42</v>
      </c>
      <c r="AC99" t="str">
        <f t="shared" si="33"/>
        <v>422</v>
      </c>
      <c r="AE99" t="s">
        <v>610</v>
      </c>
      <c r="AF99" t="s">
        <v>745</v>
      </c>
      <c r="AG99" t="s">
        <v>1794</v>
      </c>
      <c r="AH99" t="s">
        <v>1795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2">
        <f t="shared" si="20"/>
        <v>563</v>
      </c>
      <c r="D100" s="43">
        <v>563</v>
      </c>
      <c r="E100" s="39" t="str">
        <f t="shared" si="21"/>
        <v>Europski fond za regionalni razvoj – predfinanciranje iz izvora 11 Opći prihodi i primici</v>
      </c>
      <c r="F100" s="43">
        <v>3211</v>
      </c>
      <c r="G100" s="39" t="str">
        <f t="shared" si="17"/>
        <v>Službena putovanja</v>
      </c>
      <c r="H100" s="202" t="s">
        <v>3137</v>
      </c>
      <c r="I100" s="39" t="str">
        <f t="shared" si="18"/>
        <v>PROGRAM PREKOGRANIČNE SURADNJE UPRAVLJAČKO TIJELO IZ INOZEMSTVA</v>
      </c>
      <c r="J100" s="39" t="str">
        <f t="shared" si="19"/>
        <v>0942</v>
      </c>
      <c r="K100" s="73">
        <v>5000</v>
      </c>
      <c r="L100" s="73">
        <v>5000</v>
      </c>
      <c r="M100" s="73"/>
      <c r="N100" s="244"/>
      <c r="O100" t="str">
        <f>IF(C100="","",'OPĆI DIO'!$C$1)</f>
        <v>22371 VELEUČILIŠTE U KRIŽEVCIMA</v>
      </c>
      <c r="P100" t="str">
        <f t="shared" si="22"/>
        <v>321</v>
      </c>
      <c r="Q100" t="str">
        <f t="shared" si="23"/>
        <v>32</v>
      </c>
      <c r="R100" t="str">
        <f t="shared" si="24"/>
        <v>563</v>
      </c>
      <c r="S100" t="str">
        <f t="shared" si="25"/>
        <v>94</v>
      </c>
      <c r="T100" t="str">
        <f t="shared" si="26"/>
        <v>3</v>
      </c>
      <c r="U100">
        <f t="shared" si="27"/>
        <v>563</v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1912</v>
      </c>
      <c r="AF100" t="s">
        <v>548</v>
      </c>
      <c r="AG100" t="s">
        <v>1802</v>
      </c>
      <c r="AH100" t="s">
        <v>1803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2">
        <f t="shared" si="20"/>
        <v>563</v>
      </c>
      <c r="D101" s="43">
        <v>563</v>
      </c>
      <c r="E101" s="39" t="str">
        <f t="shared" si="21"/>
        <v>Europski fond za regionalni razvoj – predfinanciranje iz izvora 11 Opći prihodi i primici</v>
      </c>
      <c r="F101" s="43">
        <v>3221</v>
      </c>
      <c r="G101" s="39" t="str">
        <f t="shared" si="17"/>
        <v>Uredski materijal i ostali materijalni rashodi</v>
      </c>
      <c r="H101" s="202" t="s">
        <v>3137</v>
      </c>
      <c r="I101" s="39" t="str">
        <f t="shared" si="18"/>
        <v>PROGRAM PREKOGRANIČNE SURADNJE UPRAVLJAČKO TIJELO IZ INOZEMSTVA</v>
      </c>
      <c r="J101" s="39" t="str">
        <f t="shared" si="19"/>
        <v>0942</v>
      </c>
      <c r="K101" s="73">
        <v>5000</v>
      </c>
      <c r="L101" s="73">
        <v>5000</v>
      </c>
      <c r="M101" s="73"/>
      <c r="N101" s="244"/>
      <c r="O101" t="str">
        <f>IF(C101="","",'OPĆI DIO'!$C$1)</f>
        <v>22371 VELEUČILIŠTE U KRIŽEVCIMA</v>
      </c>
      <c r="P101" t="str">
        <f t="shared" si="22"/>
        <v>322</v>
      </c>
      <c r="Q101" t="str">
        <f t="shared" si="23"/>
        <v>32</v>
      </c>
      <c r="R101" t="str">
        <f t="shared" si="24"/>
        <v>563</v>
      </c>
      <c r="S101" t="str">
        <f t="shared" si="25"/>
        <v>94</v>
      </c>
      <c r="T101" t="str">
        <f t="shared" si="26"/>
        <v>3</v>
      </c>
      <c r="U101">
        <f t="shared" si="27"/>
        <v>563</v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1918</v>
      </c>
      <c r="AF101" t="s">
        <v>548</v>
      </c>
      <c r="AG101" t="s">
        <v>1794</v>
      </c>
      <c r="AH101" t="s">
        <v>1795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2">
        <f t="shared" si="20"/>
        <v>563</v>
      </c>
      <c r="D102" s="43">
        <v>563</v>
      </c>
      <c r="E102" s="39" t="str">
        <f t="shared" si="21"/>
        <v>Europski fond za regionalni razvoj – predfinanciranje iz izvora 11 Opći prihodi i primici</v>
      </c>
      <c r="F102" s="43">
        <v>3293</v>
      </c>
      <c r="G102" s="39" t="str">
        <f t="shared" si="17"/>
        <v>Reprezentacija</v>
      </c>
      <c r="H102" s="202" t="s">
        <v>3137</v>
      </c>
      <c r="I102" s="39" t="str">
        <f t="shared" si="18"/>
        <v>PROGRAM PREKOGRANIČNE SURADNJE UPRAVLJAČKO TIJELO IZ INOZEMSTVA</v>
      </c>
      <c r="J102" s="39" t="str">
        <f t="shared" si="19"/>
        <v>0942</v>
      </c>
      <c r="K102" s="73">
        <v>2000</v>
      </c>
      <c r="L102" s="73">
        <v>2000</v>
      </c>
      <c r="M102" s="73"/>
      <c r="N102" s="244"/>
      <c r="O102" t="str">
        <f>IF(C102="","",'OPĆI DIO'!$C$1)</f>
        <v>22371 VELEUČILIŠTE U KRIŽEVCIMA</v>
      </c>
      <c r="P102" t="str">
        <f t="shared" si="22"/>
        <v>329</v>
      </c>
      <c r="Q102" t="str">
        <f t="shared" si="23"/>
        <v>32</v>
      </c>
      <c r="R102" t="str">
        <f t="shared" si="24"/>
        <v>563</v>
      </c>
      <c r="S102" t="str">
        <f t="shared" si="25"/>
        <v>94</v>
      </c>
      <c r="T102" t="str">
        <f t="shared" si="26"/>
        <v>3</v>
      </c>
      <c r="U102">
        <f t="shared" si="27"/>
        <v>563</v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2848</v>
      </c>
      <c r="AF102" t="s">
        <v>2849</v>
      </c>
      <c r="AG102" t="s">
        <v>1794</v>
      </c>
      <c r="AH102" t="s">
        <v>1795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2">
        <f t="shared" si="20"/>
        <v>563</v>
      </c>
      <c r="D103" s="43">
        <v>563</v>
      </c>
      <c r="E103" s="39" t="str">
        <f t="shared" si="21"/>
        <v>Europski fond za regionalni razvoj – predfinanciranje iz izvora 11 Opći prihodi i primici</v>
      </c>
      <c r="F103" s="43">
        <v>3237</v>
      </c>
      <c r="G103" s="39" t="str">
        <f t="shared" si="17"/>
        <v>Intelektualne i osobne usluge</v>
      </c>
      <c r="H103" s="202" t="s">
        <v>3137</v>
      </c>
      <c r="I103" s="39" t="str">
        <f t="shared" si="18"/>
        <v>PROGRAM PREKOGRANIČNE SURADNJE UPRAVLJAČKO TIJELO IZ INOZEMSTVA</v>
      </c>
      <c r="J103" s="39" t="str">
        <f t="shared" si="19"/>
        <v>0942</v>
      </c>
      <c r="K103" s="73">
        <v>3000</v>
      </c>
      <c r="L103" s="73">
        <v>3000</v>
      </c>
      <c r="M103" s="73"/>
      <c r="N103" s="244"/>
      <c r="O103" t="str">
        <f>IF(C103="","",'OPĆI DIO'!$C$1)</f>
        <v>22371 VELEUČILIŠTE U KRIŽEVCIMA</v>
      </c>
      <c r="P103" t="str">
        <f t="shared" si="22"/>
        <v>323</v>
      </c>
      <c r="Q103" t="str">
        <f t="shared" si="23"/>
        <v>32</v>
      </c>
      <c r="R103" t="str">
        <f t="shared" si="24"/>
        <v>563</v>
      </c>
      <c r="S103" t="str">
        <f t="shared" si="25"/>
        <v>94</v>
      </c>
      <c r="T103" t="str">
        <f t="shared" si="26"/>
        <v>3</v>
      </c>
      <c r="U103">
        <f t="shared" si="27"/>
        <v>563</v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2850</v>
      </c>
      <c r="AF103" t="s">
        <v>3139</v>
      </c>
      <c r="AG103" t="s">
        <v>1794</v>
      </c>
      <c r="AH103" t="s">
        <v>1795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2">
        <f t="shared" si="20"/>
        <v>563</v>
      </c>
      <c r="D104" s="43">
        <v>563</v>
      </c>
      <c r="E104" s="39" t="str">
        <f t="shared" si="21"/>
        <v>Europski fond za regionalni razvoj – predfinanciranje iz izvora 11 Opći prihodi i primici</v>
      </c>
      <c r="F104" s="43">
        <v>4241</v>
      </c>
      <c r="G104" s="39" t="str">
        <f t="shared" si="17"/>
        <v>Knjige</v>
      </c>
      <c r="H104" s="202" t="s">
        <v>3137</v>
      </c>
      <c r="I104" s="39" t="str">
        <f t="shared" si="18"/>
        <v>PROGRAM PREKOGRANIČNE SURADNJE UPRAVLJAČKO TIJELO IZ INOZEMSTVA</v>
      </c>
      <c r="J104" s="39" t="str">
        <f t="shared" si="19"/>
        <v>0942</v>
      </c>
      <c r="K104" s="73">
        <v>500</v>
      </c>
      <c r="L104" s="73">
        <v>500</v>
      </c>
      <c r="M104" s="73"/>
      <c r="N104" s="244"/>
      <c r="O104" t="str">
        <f>IF(C104="","",'OPĆI DIO'!$C$1)</f>
        <v>22371 VELEUČILIŠTE U KRIŽEVCIMA</v>
      </c>
      <c r="P104" t="str">
        <f t="shared" si="22"/>
        <v>424</v>
      </c>
      <c r="Q104" t="str">
        <f t="shared" si="23"/>
        <v>42</v>
      </c>
      <c r="R104" t="str">
        <f t="shared" si="24"/>
        <v>563</v>
      </c>
      <c r="S104" t="str">
        <f t="shared" si="25"/>
        <v>94</v>
      </c>
      <c r="T104" t="str">
        <f t="shared" si="26"/>
        <v>4</v>
      </c>
      <c r="U104">
        <f t="shared" si="27"/>
        <v>563</v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2851</v>
      </c>
      <c r="AF104" t="s">
        <v>2852</v>
      </c>
      <c r="AG104" t="s">
        <v>1794</v>
      </c>
      <c r="AH104" t="s">
        <v>1795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2">
        <f t="shared" si="20"/>
        <v>563</v>
      </c>
      <c r="D105" s="43">
        <v>563</v>
      </c>
      <c r="E105" s="39" t="str">
        <f t="shared" si="21"/>
        <v>Europski fond za regionalni razvoj – predfinanciranje iz izvora 11 Opći prihodi i primici</v>
      </c>
      <c r="F105" s="43">
        <v>4221</v>
      </c>
      <c r="G105" s="39" t="str">
        <f t="shared" si="17"/>
        <v>Uredska oprema i namještaj</v>
      </c>
      <c r="H105" s="202" t="s">
        <v>3137</v>
      </c>
      <c r="I105" s="39" t="str">
        <f t="shared" si="18"/>
        <v>PROGRAM PREKOGRANIČNE SURADNJE UPRAVLJAČKO TIJELO IZ INOZEMSTVA</v>
      </c>
      <c r="J105" s="39" t="str">
        <f t="shared" si="19"/>
        <v>0942</v>
      </c>
      <c r="K105" s="73">
        <v>4513</v>
      </c>
      <c r="L105" s="73">
        <v>8118</v>
      </c>
      <c r="M105" s="73"/>
      <c r="N105" s="244"/>
      <c r="O105" t="str">
        <f>IF(C105="","",'OPĆI DIO'!$C$1)</f>
        <v>22371 VELEUČILIŠTE U KRIŽEVCIMA</v>
      </c>
      <c r="P105" t="str">
        <f t="shared" si="22"/>
        <v>422</v>
      </c>
      <c r="Q105" t="str">
        <f t="shared" si="23"/>
        <v>42</v>
      </c>
      <c r="R105" t="str">
        <f t="shared" si="24"/>
        <v>563</v>
      </c>
      <c r="S105" t="str">
        <f t="shared" si="25"/>
        <v>94</v>
      </c>
      <c r="T105" t="str">
        <f t="shared" si="26"/>
        <v>4</v>
      </c>
      <c r="U105">
        <f t="shared" si="27"/>
        <v>563</v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923</v>
      </c>
      <c r="AF105" t="s">
        <v>924</v>
      </c>
      <c r="AG105" t="s">
        <v>1794</v>
      </c>
      <c r="AH105" t="s">
        <v>1795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2">
        <f t="shared" si="20"/>
        <v>563</v>
      </c>
      <c r="D106" s="271">
        <v>563</v>
      </c>
      <c r="E106" s="39" t="str">
        <f t="shared" si="21"/>
        <v>Europski fond za regionalni razvoj – predfinanciranje iz izvora 11 Opći prihodi i primici</v>
      </c>
      <c r="F106" s="200">
        <v>3132</v>
      </c>
      <c r="G106" s="39" t="str">
        <f t="shared" si="17"/>
        <v>Doprinosi za obvezno zdravstveno osiguranje</v>
      </c>
      <c r="H106" s="202" t="s">
        <v>3137</v>
      </c>
      <c r="I106" s="39" t="str">
        <f t="shared" si="18"/>
        <v>PROGRAM PREKOGRANIČNE SURADNJE UPRAVLJAČKO TIJELO IZ INOZEMSTVA</v>
      </c>
      <c r="J106" s="39" t="str">
        <f t="shared" si="19"/>
        <v>0942</v>
      </c>
      <c r="K106" s="73">
        <v>5665</v>
      </c>
      <c r="L106" s="73">
        <v>5155</v>
      </c>
      <c r="M106" s="73"/>
      <c r="N106" s="244"/>
      <c r="O106" t="str">
        <f>IF(C106="","",'OPĆI DIO'!$C$1)</f>
        <v>22371 VELEUČILIŠTE U KRIŽEVCIMA</v>
      </c>
      <c r="P106" t="str">
        <f t="shared" si="22"/>
        <v>313</v>
      </c>
      <c r="Q106" t="str">
        <f t="shared" si="23"/>
        <v>31</v>
      </c>
      <c r="R106" t="str">
        <f t="shared" si="24"/>
        <v>563</v>
      </c>
      <c r="S106" t="str">
        <f t="shared" si="25"/>
        <v>94</v>
      </c>
      <c r="T106" t="str">
        <f t="shared" si="26"/>
        <v>3</v>
      </c>
      <c r="U106">
        <f t="shared" si="27"/>
        <v>563</v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589</v>
      </c>
      <c r="AF106" t="s">
        <v>590</v>
      </c>
      <c r="AG106" t="s">
        <v>1814</v>
      </c>
      <c r="AH106" t="s">
        <v>1815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591</v>
      </c>
      <c r="AF107" t="s">
        <v>592</v>
      </c>
      <c r="AG107" t="s">
        <v>1814</v>
      </c>
      <c r="AH107" t="s">
        <v>1815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2">
        <f t="shared" si="20"/>
        <v>563</v>
      </c>
      <c r="D108" s="43">
        <v>563</v>
      </c>
      <c r="E108" s="39" t="str">
        <f t="shared" si="21"/>
        <v>Europski fond za regionalni razvoj – predfinanciranje iz izvora 11 Opći prihodi i primici</v>
      </c>
      <c r="F108" s="43">
        <v>3111</v>
      </c>
      <c r="G108" s="39" t="str">
        <f t="shared" si="17"/>
        <v>Plaće za redovan rad</v>
      </c>
      <c r="H108" s="203" t="s">
        <v>3137</v>
      </c>
      <c r="I108" s="39" t="str">
        <f t="shared" si="18"/>
        <v>PROGRAM PREKOGRANIČNE SURADNJE UPRAVLJAČKO TIJELO IZ INOZEMSTVA</v>
      </c>
      <c r="J108" s="39" t="str">
        <f t="shared" si="19"/>
        <v>0942</v>
      </c>
      <c r="K108" s="73">
        <v>12875</v>
      </c>
      <c r="L108" s="73">
        <v>12875</v>
      </c>
      <c r="M108" s="73"/>
      <c r="N108" s="244"/>
      <c r="O108" t="str">
        <f>IF(C108="","",'OPĆI DIO'!$C$1)</f>
        <v>22371 VELEUČILIŠTE U KRIŽEVCIMA</v>
      </c>
      <c r="P108" t="str">
        <f t="shared" si="22"/>
        <v>311</v>
      </c>
      <c r="Q108" t="str">
        <f t="shared" si="23"/>
        <v>31</v>
      </c>
      <c r="R108" t="str">
        <f t="shared" si="24"/>
        <v>563</v>
      </c>
      <c r="S108" t="str">
        <f t="shared" si="25"/>
        <v>94</v>
      </c>
      <c r="T108" t="str">
        <f t="shared" si="26"/>
        <v>3</v>
      </c>
      <c r="U108">
        <f t="shared" si="27"/>
        <v>563</v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593</v>
      </c>
      <c r="AF108" t="s">
        <v>594</v>
      </c>
      <c r="AG108" t="s">
        <v>1816</v>
      </c>
      <c r="AH108" t="s">
        <v>1817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2">
        <f t="shared" si="20"/>
        <v>563</v>
      </c>
      <c r="D109" s="43">
        <v>563</v>
      </c>
      <c r="E109" s="39" t="str">
        <f t="shared" si="21"/>
        <v>Europski fond za regionalni razvoj – predfinanciranje iz izvora 11 Opći prihodi i primici</v>
      </c>
      <c r="F109" s="201">
        <v>3211</v>
      </c>
      <c r="G109" s="39" t="str">
        <f t="shared" si="17"/>
        <v>Službena putovanja</v>
      </c>
      <c r="H109" s="202" t="s">
        <v>3137</v>
      </c>
      <c r="I109" s="39" t="str">
        <f t="shared" si="18"/>
        <v>PROGRAM PREKOGRANIČNE SURADNJE UPRAVLJAČKO TIJELO IZ INOZEMSTVA</v>
      </c>
      <c r="J109" s="39" t="str">
        <f t="shared" si="19"/>
        <v>0942</v>
      </c>
      <c r="K109" s="73">
        <v>3000</v>
      </c>
      <c r="L109" s="73">
        <v>3000</v>
      </c>
      <c r="M109" s="73"/>
      <c r="N109" s="244"/>
      <c r="O109" t="str">
        <f>IF(C109="","",'OPĆI DIO'!$C$1)</f>
        <v>22371 VELEUČILIŠTE U KRIŽEVCIMA</v>
      </c>
      <c r="P109" t="str">
        <f t="shared" si="22"/>
        <v>321</v>
      </c>
      <c r="Q109" t="str">
        <f t="shared" si="23"/>
        <v>32</v>
      </c>
      <c r="R109" t="str">
        <f t="shared" si="24"/>
        <v>563</v>
      </c>
      <c r="S109" t="str">
        <f t="shared" si="25"/>
        <v>94</v>
      </c>
      <c r="T109" t="str">
        <f t="shared" si="26"/>
        <v>3</v>
      </c>
      <c r="U109">
        <f t="shared" si="27"/>
        <v>563</v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613</v>
      </c>
      <c r="AF109" t="s">
        <v>614</v>
      </c>
      <c r="AG109" t="s">
        <v>1814</v>
      </c>
      <c r="AH109" t="s">
        <v>1815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2">
        <f t="shared" si="20"/>
        <v>563</v>
      </c>
      <c r="D110" s="43">
        <v>563</v>
      </c>
      <c r="E110" s="39" t="str">
        <f t="shared" si="21"/>
        <v>Europski fond za regionalni razvoj – predfinanciranje iz izvora 11 Opći prihodi i primici</v>
      </c>
      <c r="F110" s="43">
        <v>3221</v>
      </c>
      <c r="G110" s="39" t="str">
        <f t="shared" si="17"/>
        <v>Uredski materijal i ostali materijalni rashodi</v>
      </c>
      <c r="H110" s="74" t="s">
        <v>3137</v>
      </c>
      <c r="I110" s="39" t="str">
        <f t="shared" si="18"/>
        <v>PROGRAM PREKOGRANIČNE SURADNJE UPRAVLJAČKO TIJELO IZ INOZEMSTVA</v>
      </c>
      <c r="J110" s="39" t="str">
        <f t="shared" si="19"/>
        <v>0942</v>
      </c>
      <c r="K110" s="73">
        <v>4000</v>
      </c>
      <c r="L110" s="73">
        <v>4000</v>
      </c>
      <c r="M110" s="73"/>
      <c r="N110" s="244"/>
      <c r="O110" t="str">
        <f>IF(C110="","",'OPĆI DIO'!$C$1)</f>
        <v>22371 VELEUČILIŠTE U KRIŽEVCIMA</v>
      </c>
      <c r="P110" t="str">
        <f t="shared" si="22"/>
        <v>322</v>
      </c>
      <c r="Q110" t="str">
        <f t="shared" si="23"/>
        <v>32</v>
      </c>
      <c r="R110" t="str">
        <f t="shared" si="24"/>
        <v>563</v>
      </c>
      <c r="S110" t="str">
        <f t="shared" si="25"/>
        <v>94</v>
      </c>
      <c r="T110" t="str">
        <f t="shared" si="26"/>
        <v>3</v>
      </c>
      <c r="U110">
        <f t="shared" si="27"/>
        <v>563</v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595</v>
      </c>
      <c r="AF110" t="s">
        <v>596</v>
      </c>
      <c r="AG110" t="s">
        <v>1814</v>
      </c>
      <c r="AH110" t="s">
        <v>1815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2">
        <f t="shared" si="20"/>
        <v>563</v>
      </c>
      <c r="D111" s="43">
        <v>563</v>
      </c>
      <c r="E111" s="39" t="str">
        <f t="shared" si="21"/>
        <v>Europski fond za regionalni razvoj – predfinanciranje iz izvora 11 Opći prihodi i primici</v>
      </c>
      <c r="F111" s="43">
        <v>3293</v>
      </c>
      <c r="G111" s="39" t="str">
        <f t="shared" si="17"/>
        <v>Reprezentacija</v>
      </c>
      <c r="H111" s="74" t="s">
        <v>3137</v>
      </c>
      <c r="I111" s="39" t="str">
        <f t="shared" si="18"/>
        <v>PROGRAM PREKOGRANIČNE SURADNJE UPRAVLJAČKO TIJELO IZ INOZEMSTVA</v>
      </c>
      <c r="J111" s="39" t="str">
        <f t="shared" si="19"/>
        <v>0942</v>
      </c>
      <c r="K111" s="73">
        <v>1000</v>
      </c>
      <c r="L111" s="73">
        <v>1000</v>
      </c>
      <c r="M111" s="73"/>
      <c r="N111" s="244"/>
      <c r="O111" t="str">
        <f>IF(C111="","",'OPĆI DIO'!$C$1)</f>
        <v>22371 VELEUČILIŠTE U KRIŽEVCIMA</v>
      </c>
      <c r="P111" t="str">
        <f t="shared" si="22"/>
        <v>329</v>
      </c>
      <c r="Q111" t="str">
        <f t="shared" si="23"/>
        <v>32</v>
      </c>
      <c r="R111" t="str">
        <f t="shared" si="24"/>
        <v>563</v>
      </c>
      <c r="S111" t="str">
        <f t="shared" si="25"/>
        <v>94</v>
      </c>
      <c r="T111" t="str">
        <f t="shared" si="26"/>
        <v>3</v>
      </c>
      <c r="U111">
        <f t="shared" si="27"/>
        <v>563</v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597</v>
      </c>
      <c r="AF111" t="s">
        <v>598</v>
      </c>
      <c r="AG111" t="s">
        <v>1814</v>
      </c>
      <c r="AH111" t="s">
        <v>1815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2">
        <f t="shared" si="20"/>
        <v>563</v>
      </c>
      <c r="D112" s="43">
        <v>563</v>
      </c>
      <c r="E112" s="39" t="str">
        <f t="shared" si="21"/>
        <v>Europski fond za regionalni razvoj – predfinanciranje iz izvora 11 Opći prihodi i primici</v>
      </c>
      <c r="F112" s="43">
        <v>3237</v>
      </c>
      <c r="G112" s="39" t="str">
        <f t="shared" si="17"/>
        <v>Intelektualne i osobne usluge</v>
      </c>
      <c r="H112" s="74" t="s">
        <v>3137</v>
      </c>
      <c r="I112" s="39" t="str">
        <f t="shared" si="18"/>
        <v>PROGRAM PREKOGRANIČNE SURADNJE UPRAVLJAČKO TIJELO IZ INOZEMSTVA</v>
      </c>
      <c r="J112" s="39" t="str">
        <f t="shared" si="19"/>
        <v>0942</v>
      </c>
      <c r="K112" s="73">
        <v>6000</v>
      </c>
      <c r="L112" s="73">
        <v>6000</v>
      </c>
      <c r="M112" s="73"/>
      <c r="N112" s="244"/>
      <c r="O112" t="str">
        <f>IF(C112="","",'OPĆI DIO'!$C$1)</f>
        <v>22371 VELEUČILIŠTE U KRIŽEVCIMA</v>
      </c>
      <c r="P112" t="str">
        <f t="shared" si="22"/>
        <v>323</v>
      </c>
      <c r="Q112" t="str">
        <f t="shared" si="23"/>
        <v>32</v>
      </c>
      <c r="R112" t="str">
        <f t="shared" si="24"/>
        <v>563</v>
      </c>
      <c r="S112" t="str">
        <f t="shared" si="25"/>
        <v>94</v>
      </c>
      <c r="T112" t="str">
        <f t="shared" si="26"/>
        <v>3</v>
      </c>
      <c r="U112">
        <f t="shared" si="27"/>
        <v>563</v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599</v>
      </c>
      <c r="AF112" t="s">
        <v>600</v>
      </c>
      <c r="AG112" t="s">
        <v>1814</v>
      </c>
      <c r="AH112" t="s">
        <v>1815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2">
        <f t="shared" si="20"/>
        <v>563</v>
      </c>
      <c r="D113" s="43">
        <v>563</v>
      </c>
      <c r="E113" s="39" t="str">
        <f t="shared" si="21"/>
        <v>Europski fond za regionalni razvoj – predfinanciranje iz izvora 11 Opći prihodi i primici</v>
      </c>
      <c r="F113" s="43">
        <v>3239</v>
      </c>
      <c r="G113" s="39" t="str">
        <f t="shared" si="17"/>
        <v>Ostale usluge</v>
      </c>
      <c r="H113" s="74" t="s">
        <v>3137</v>
      </c>
      <c r="I113" s="39" t="str">
        <f t="shared" si="18"/>
        <v>PROGRAM PREKOGRANIČNE SURADNJE UPRAVLJAČKO TIJELO IZ INOZEMSTVA</v>
      </c>
      <c r="J113" s="39" t="str">
        <f t="shared" si="19"/>
        <v>0942</v>
      </c>
      <c r="K113" s="73">
        <v>3850</v>
      </c>
      <c r="L113" s="73">
        <v>3850</v>
      </c>
      <c r="M113" s="73"/>
      <c r="N113" s="244"/>
      <c r="O113" t="str">
        <f>IF(C113="","",'OPĆI DIO'!$C$1)</f>
        <v>22371 VELEUČILIŠTE U KRIŽEVCIMA</v>
      </c>
      <c r="P113" t="str">
        <f t="shared" si="22"/>
        <v>323</v>
      </c>
      <c r="Q113" t="str">
        <f t="shared" si="23"/>
        <v>32</v>
      </c>
      <c r="R113" t="str">
        <f t="shared" si="24"/>
        <v>563</v>
      </c>
      <c r="S113" t="str">
        <f t="shared" si="25"/>
        <v>94</v>
      </c>
      <c r="T113" t="str">
        <f t="shared" si="26"/>
        <v>3</v>
      </c>
      <c r="U113">
        <f t="shared" si="27"/>
        <v>563</v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615</v>
      </c>
      <c r="AF113" t="s">
        <v>744</v>
      </c>
      <c r="AG113" t="s">
        <v>1814</v>
      </c>
      <c r="AH113" t="s">
        <v>1815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2">
        <f t="shared" si="20"/>
        <v>563</v>
      </c>
      <c r="D114" s="43">
        <v>563</v>
      </c>
      <c r="E114" s="39" t="str">
        <f t="shared" si="21"/>
        <v>Europski fond za regionalni razvoj – predfinanciranje iz izvora 11 Opći prihodi i primici</v>
      </c>
      <c r="F114" s="43">
        <v>3132</v>
      </c>
      <c r="G114" s="39" t="str">
        <f t="shared" si="17"/>
        <v>Doprinosi za obvezno zdravstveno osiguranje</v>
      </c>
      <c r="H114" s="74" t="s">
        <v>3137</v>
      </c>
      <c r="I114" s="39" t="str">
        <f t="shared" si="18"/>
        <v>PROGRAM PREKOGRANIČNE SURADNJE UPRAVLJAČKO TIJELO IZ INOZEMSTVA</v>
      </c>
      <c r="J114" s="39" t="str">
        <f t="shared" si="19"/>
        <v>0942</v>
      </c>
      <c r="K114" s="73">
        <v>2125</v>
      </c>
      <c r="L114" s="73">
        <v>2125</v>
      </c>
      <c r="M114" s="73"/>
      <c r="N114" s="244"/>
      <c r="O114" t="str">
        <f>IF(C114="","",'OPĆI DIO'!$C$1)</f>
        <v>22371 VELEUČILIŠTE U KRIŽEVCIMA</v>
      </c>
      <c r="P114" t="str">
        <f t="shared" si="22"/>
        <v>313</v>
      </c>
      <c r="Q114" t="str">
        <f t="shared" si="23"/>
        <v>31</v>
      </c>
      <c r="R114" t="str">
        <f t="shared" si="24"/>
        <v>563</v>
      </c>
      <c r="S114" t="str">
        <f t="shared" si="25"/>
        <v>94</v>
      </c>
      <c r="T114" t="str">
        <f t="shared" si="26"/>
        <v>3</v>
      </c>
      <c r="U114">
        <f t="shared" si="27"/>
        <v>563</v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774</v>
      </c>
      <c r="AF114" t="s">
        <v>775</v>
      </c>
      <c r="AG114" t="s">
        <v>1814</v>
      </c>
      <c r="AH114" t="s">
        <v>1815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1033</v>
      </c>
      <c r="AF115" t="s">
        <v>1034</v>
      </c>
      <c r="AG115" t="s">
        <v>1814</v>
      </c>
      <c r="AH115" t="s">
        <v>1815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1919</v>
      </c>
      <c r="AF116" t="s">
        <v>548</v>
      </c>
      <c r="AG116" t="s">
        <v>1814</v>
      </c>
      <c r="AH116" t="s">
        <v>1815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3141</v>
      </c>
      <c r="AF117" t="s">
        <v>3138</v>
      </c>
      <c r="AG117" t="s">
        <v>1794</v>
      </c>
      <c r="AH117" t="s">
        <v>1795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514</v>
      </c>
      <c r="AB118" s="113" t="str">
        <f>LEFT(Y118,2)</f>
        <v>54</v>
      </c>
      <c r="AC118" t="str">
        <f>LEFT(Y118,3)</f>
        <v>542</v>
      </c>
      <c r="AE118" t="s">
        <v>1898</v>
      </c>
      <c r="AF118" t="s">
        <v>1899</v>
      </c>
      <c r="AG118" t="s">
        <v>1796</v>
      </c>
      <c r="AH118" t="s">
        <v>1797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515</v>
      </c>
      <c r="AB119" s="113" t="str">
        <f>LEFT(Y119,2)</f>
        <v>54</v>
      </c>
      <c r="AC119" t="str">
        <f>LEFT(Y119,3)</f>
        <v>544</v>
      </c>
      <c r="AE119" t="s">
        <v>925</v>
      </c>
      <c r="AF119" t="s">
        <v>926</v>
      </c>
      <c r="AG119" t="s">
        <v>1794</v>
      </c>
      <c r="AH119" t="s">
        <v>1795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513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927</v>
      </c>
      <c r="AF120" t="s">
        <v>928</v>
      </c>
      <c r="AG120" t="s">
        <v>1796</v>
      </c>
      <c r="AH120" t="s">
        <v>1797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929</v>
      </c>
      <c r="AF121" t="s">
        <v>930</v>
      </c>
      <c r="AG121" t="s">
        <v>1796</v>
      </c>
      <c r="AH121" t="s">
        <v>1797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759</v>
      </c>
      <c r="AF122" t="s">
        <v>760</v>
      </c>
      <c r="AG122" t="s">
        <v>1794</v>
      </c>
      <c r="AH122" t="s">
        <v>1795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931</v>
      </c>
      <c r="AF123" t="s">
        <v>932</v>
      </c>
      <c r="AG123" t="s">
        <v>1796</v>
      </c>
      <c r="AH123" t="s">
        <v>1797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933</v>
      </c>
      <c r="AF124" t="s">
        <v>934</v>
      </c>
      <c r="AG124" t="s">
        <v>1800</v>
      </c>
      <c r="AH124" t="s">
        <v>1801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935</v>
      </c>
      <c r="AF125" t="s">
        <v>936</v>
      </c>
      <c r="AG125" t="s">
        <v>1800</v>
      </c>
      <c r="AH125" t="s">
        <v>1801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937</v>
      </c>
      <c r="AF126" t="s">
        <v>938</v>
      </c>
      <c r="AG126" t="s">
        <v>1800</v>
      </c>
      <c r="AH126" t="s">
        <v>1801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939</v>
      </c>
      <c r="AF127" t="s">
        <v>2834</v>
      </c>
      <c r="AG127" t="s">
        <v>1800</v>
      </c>
      <c r="AH127" t="s">
        <v>1801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940</v>
      </c>
      <c r="AF128" t="s">
        <v>941</v>
      </c>
      <c r="AG128" t="s">
        <v>1800</v>
      </c>
      <c r="AH128" t="s">
        <v>1801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623</v>
      </c>
      <c r="AF129" t="s">
        <v>624</v>
      </c>
      <c r="AG129" t="s">
        <v>1796</v>
      </c>
      <c r="AH129" t="s">
        <v>1797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625</v>
      </c>
      <c r="AF130" t="s">
        <v>1926</v>
      </c>
      <c r="AG130" t="s">
        <v>1796</v>
      </c>
      <c r="AH130" t="s">
        <v>1797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626</v>
      </c>
      <c r="AF131" t="s">
        <v>627</v>
      </c>
      <c r="AG131" t="s">
        <v>1796</v>
      </c>
      <c r="AH131" t="s">
        <v>1797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942</v>
      </c>
      <c r="AF132" t="s">
        <v>943</v>
      </c>
      <c r="AG132" t="s">
        <v>1796</v>
      </c>
      <c r="AH132" t="s">
        <v>1797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761</v>
      </c>
      <c r="AF133" t="s">
        <v>762</v>
      </c>
      <c r="AG133" t="s">
        <v>1794</v>
      </c>
      <c r="AH133" t="s">
        <v>1795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563</v>
      </c>
      <c r="AF134" t="s">
        <v>564</v>
      </c>
      <c r="AG134" t="s">
        <v>1796</v>
      </c>
      <c r="AH134" t="s">
        <v>1797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568</v>
      </c>
      <c r="AF135" t="s">
        <v>569</v>
      </c>
      <c r="AG135" t="s">
        <v>1794</v>
      </c>
      <c r="AH135" t="s">
        <v>1795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763</v>
      </c>
      <c r="AF136" t="s">
        <v>764</v>
      </c>
      <c r="AG136" t="s">
        <v>1794</v>
      </c>
      <c r="AH136" t="s">
        <v>1795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1048</v>
      </c>
      <c r="AF137" t="s">
        <v>1049</v>
      </c>
      <c r="AG137" t="s">
        <v>1794</v>
      </c>
      <c r="AH137" t="s">
        <v>1795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1050</v>
      </c>
      <c r="AF138" t="s">
        <v>1051</v>
      </c>
      <c r="AG138" t="s">
        <v>1794</v>
      </c>
      <c r="AH138" t="s">
        <v>1795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1949</v>
      </c>
      <c r="AF139" t="s">
        <v>1950</v>
      </c>
      <c r="AG139" t="s">
        <v>1794</v>
      </c>
      <c r="AH139" t="s">
        <v>1795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3076</v>
      </c>
      <c r="AF140" t="s">
        <v>3077</v>
      </c>
      <c r="AG140" t="s">
        <v>1794</v>
      </c>
      <c r="AH140" t="s">
        <v>1795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3078</v>
      </c>
      <c r="AF141" t="s">
        <v>3079</v>
      </c>
      <c r="AG141" t="s">
        <v>1794</v>
      </c>
      <c r="AH141" t="s">
        <v>1795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575</v>
      </c>
      <c r="AF142" t="s">
        <v>576</v>
      </c>
      <c r="AG142" t="s">
        <v>1794</v>
      </c>
      <c r="AH142" t="s">
        <v>1795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944</v>
      </c>
      <c r="AF143" t="s">
        <v>945</v>
      </c>
      <c r="AG143" t="s">
        <v>1796</v>
      </c>
      <c r="AH143" t="s">
        <v>1797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946</v>
      </c>
      <c r="AF144" t="s">
        <v>947</v>
      </c>
      <c r="AG144" t="s">
        <v>1796</v>
      </c>
      <c r="AH144" t="s">
        <v>1797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948</v>
      </c>
      <c r="AF145" t="s">
        <v>949</v>
      </c>
      <c r="AG145" t="s">
        <v>1796</v>
      </c>
      <c r="AH145" t="s">
        <v>1797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950</v>
      </c>
      <c r="AF146" t="s">
        <v>951</v>
      </c>
      <c r="AG146" t="s">
        <v>1796</v>
      </c>
      <c r="AH146" t="s">
        <v>1797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952</v>
      </c>
      <c r="AF147" t="s">
        <v>953</v>
      </c>
      <c r="AG147" t="s">
        <v>1794</v>
      </c>
      <c r="AH147" t="s">
        <v>1795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765</v>
      </c>
      <c r="AF148" t="s">
        <v>766</v>
      </c>
      <c r="AG148" t="s">
        <v>1808</v>
      </c>
      <c r="AH148" t="s">
        <v>1809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954</v>
      </c>
      <c r="AF149" t="s">
        <v>955</v>
      </c>
      <c r="AG149" t="s">
        <v>1796</v>
      </c>
      <c r="AH149" t="s">
        <v>1797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628</v>
      </c>
      <c r="AF150" t="s">
        <v>629</v>
      </c>
      <c r="AG150" t="s">
        <v>1796</v>
      </c>
      <c r="AH150" t="s">
        <v>1797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767</v>
      </c>
      <c r="AF151" t="s">
        <v>768</v>
      </c>
      <c r="AG151" t="s">
        <v>1794</v>
      </c>
      <c r="AH151" t="s">
        <v>1795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570</v>
      </c>
      <c r="AF152" t="s">
        <v>571</v>
      </c>
      <c r="AG152" t="s">
        <v>1794</v>
      </c>
      <c r="AH152" t="s">
        <v>1795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565</v>
      </c>
      <c r="AF153" t="s">
        <v>566</v>
      </c>
      <c r="AG153" t="s">
        <v>1796</v>
      </c>
      <c r="AH153" t="s">
        <v>1797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769</v>
      </c>
      <c r="AF154" t="s">
        <v>770</v>
      </c>
      <c r="AG154" t="s">
        <v>1800</v>
      </c>
      <c r="AH154" t="s">
        <v>1801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788</v>
      </c>
      <c r="AF155" t="s">
        <v>789</v>
      </c>
      <c r="AG155" t="s">
        <v>1794</v>
      </c>
      <c r="AH155" t="s">
        <v>1795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956</v>
      </c>
      <c r="AF156" t="s">
        <v>957</v>
      </c>
      <c r="AG156" t="s">
        <v>1796</v>
      </c>
      <c r="AH156" t="s">
        <v>1797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958</v>
      </c>
      <c r="AF157" t="s">
        <v>959</v>
      </c>
      <c r="AG157" t="s">
        <v>1796</v>
      </c>
      <c r="AH157" t="s">
        <v>1797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960</v>
      </c>
      <c r="AF158" t="s">
        <v>961</v>
      </c>
      <c r="AG158" t="s">
        <v>1796</v>
      </c>
      <c r="AH158" t="s">
        <v>1797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3066</v>
      </c>
      <c r="AF159" t="s">
        <v>807</v>
      </c>
      <c r="AG159" t="s">
        <v>1800</v>
      </c>
      <c r="AH159" t="s">
        <v>1801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962</v>
      </c>
      <c r="AF160" t="s">
        <v>963</v>
      </c>
      <c r="AG160" t="s">
        <v>1796</v>
      </c>
      <c r="AH160" t="s">
        <v>1797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1013</v>
      </c>
      <c r="AF161" t="s">
        <v>1014</v>
      </c>
      <c r="AG161" t="s">
        <v>1794</v>
      </c>
      <c r="AH161" t="s">
        <v>1795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1905</v>
      </c>
      <c r="AF162" t="s">
        <v>1906</v>
      </c>
      <c r="AG162" t="s">
        <v>1792</v>
      </c>
      <c r="AH162" t="s">
        <v>1793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2825</v>
      </c>
      <c r="AF163" t="s">
        <v>3057</v>
      </c>
      <c r="AG163" t="s">
        <v>1796</v>
      </c>
      <c r="AH163" t="s">
        <v>1797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2826</v>
      </c>
      <c r="AF164" t="s">
        <v>2827</v>
      </c>
      <c r="AG164" t="s">
        <v>2822</v>
      </c>
      <c r="AH164" t="s">
        <v>1882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2828</v>
      </c>
      <c r="AF165" t="s">
        <v>548</v>
      </c>
      <c r="AG165" t="s">
        <v>1796</v>
      </c>
      <c r="AH165" t="s">
        <v>1797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654</v>
      </c>
      <c r="AF166" t="s">
        <v>777</v>
      </c>
      <c r="AG166" t="s">
        <v>1796</v>
      </c>
      <c r="AH166" t="s">
        <v>1797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655</v>
      </c>
      <c r="AF167" t="s">
        <v>656</v>
      </c>
      <c r="AG167" t="s">
        <v>1796</v>
      </c>
      <c r="AH167" t="s">
        <v>1797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1037</v>
      </c>
      <c r="AF168" t="s">
        <v>1038</v>
      </c>
      <c r="AG168" t="s">
        <v>1796</v>
      </c>
      <c r="AH168" t="s">
        <v>1797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657</v>
      </c>
      <c r="AF169" t="s">
        <v>658</v>
      </c>
      <c r="AG169" t="s">
        <v>1796</v>
      </c>
      <c r="AH169" t="s">
        <v>1797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964</v>
      </c>
      <c r="AF170" t="s">
        <v>965</v>
      </c>
      <c r="AG170" t="s">
        <v>1792</v>
      </c>
      <c r="AH170" t="s">
        <v>1793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664</v>
      </c>
      <c r="AF171" t="s">
        <v>665</v>
      </c>
      <c r="AG171" t="s">
        <v>1796</v>
      </c>
      <c r="AH171" t="s">
        <v>1797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666</v>
      </c>
      <c r="AF172" t="s">
        <v>667</v>
      </c>
      <c r="AG172" t="s">
        <v>1796</v>
      </c>
      <c r="AH172" t="s">
        <v>1797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668</v>
      </c>
      <c r="AF173" t="s">
        <v>669</v>
      </c>
      <c r="AG173" t="s">
        <v>1796</v>
      </c>
      <c r="AH173" t="s">
        <v>1797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771</v>
      </c>
      <c r="AF174" t="s">
        <v>772</v>
      </c>
      <c r="AG174" t="s">
        <v>1796</v>
      </c>
      <c r="AH174" t="s">
        <v>1797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966</v>
      </c>
      <c r="AF175" t="s">
        <v>967</v>
      </c>
      <c r="AG175" t="s">
        <v>1796</v>
      </c>
      <c r="AH175" t="s">
        <v>1797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670</v>
      </c>
      <c r="AF176" t="s">
        <v>1039</v>
      </c>
      <c r="AG176" t="s">
        <v>1796</v>
      </c>
      <c r="AH176" t="s">
        <v>1797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671</v>
      </c>
      <c r="AF177" t="s">
        <v>778</v>
      </c>
      <c r="AG177" t="s">
        <v>1796</v>
      </c>
      <c r="AH177" t="s">
        <v>1797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672</v>
      </c>
      <c r="AF178" t="s">
        <v>779</v>
      </c>
      <c r="AG178" t="s">
        <v>1796</v>
      </c>
      <c r="AH178" t="s">
        <v>1797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673</v>
      </c>
      <c r="AF179" t="s">
        <v>780</v>
      </c>
      <c r="AG179" t="s">
        <v>1796</v>
      </c>
      <c r="AH179" t="s">
        <v>1797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674</v>
      </c>
      <c r="AF180" t="s">
        <v>675</v>
      </c>
      <c r="AG180" t="s">
        <v>1796</v>
      </c>
      <c r="AH180" t="s">
        <v>1797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676</v>
      </c>
      <c r="AF181" t="s">
        <v>1936</v>
      </c>
      <c r="AG181" t="s">
        <v>1796</v>
      </c>
      <c r="AH181" t="s">
        <v>1797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677</v>
      </c>
      <c r="AF182" t="s">
        <v>781</v>
      </c>
      <c r="AG182" t="s">
        <v>1796</v>
      </c>
      <c r="AH182" t="s">
        <v>1797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678</v>
      </c>
      <c r="AF183" t="s">
        <v>679</v>
      </c>
      <c r="AG183" t="s">
        <v>1796</v>
      </c>
      <c r="AH183" t="s">
        <v>1797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680</v>
      </c>
      <c r="AF184" t="s">
        <v>681</v>
      </c>
      <c r="AG184" t="s">
        <v>1796</v>
      </c>
      <c r="AH184" t="s">
        <v>1797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968</v>
      </c>
      <c r="AF185" t="s">
        <v>969</v>
      </c>
      <c r="AG185" t="s">
        <v>1796</v>
      </c>
      <c r="AH185" t="s">
        <v>1797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970</v>
      </c>
      <c r="AF186" t="s">
        <v>971</v>
      </c>
      <c r="AG186" t="s">
        <v>1796</v>
      </c>
      <c r="AH186" t="s">
        <v>1797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972</v>
      </c>
      <c r="AF187" t="s">
        <v>973</v>
      </c>
      <c r="AG187" t="s">
        <v>1796</v>
      </c>
      <c r="AH187" t="s">
        <v>1797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1040</v>
      </c>
      <c r="AF188" t="s">
        <v>1041</v>
      </c>
      <c r="AG188" t="s">
        <v>1796</v>
      </c>
      <c r="AH188" t="s">
        <v>1797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1042</v>
      </c>
      <c r="AF189" t="s">
        <v>1043</v>
      </c>
      <c r="AG189" t="s">
        <v>1796</v>
      </c>
      <c r="AH189" t="s">
        <v>1797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1937</v>
      </c>
      <c r="AF190" t="s">
        <v>1938</v>
      </c>
      <c r="AG190" t="s">
        <v>1796</v>
      </c>
      <c r="AH190" t="s">
        <v>1797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1939</v>
      </c>
      <c r="AF191" t="s">
        <v>1940</v>
      </c>
      <c r="AG191" t="s">
        <v>1796</v>
      </c>
      <c r="AH191" t="s">
        <v>1797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684</v>
      </c>
      <c r="AF192" t="s">
        <v>685</v>
      </c>
      <c r="AG192" t="s">
        <v>1812</v>
      </c>
      <c r="AH192" t="s">
        <v>1813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686</v>
      </c>
      <c r="AF193" t="s">
        <v>687</v>
      </c>
      <c r="AG193" t="s">
        <v>1796</v>
      </c>
      <c r="AH193" t="s">
        <v>1797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688</v>
      </c>
      <c r="AF194" t="s">
        <v>689</v>
      </c>
      <c r="AG194" t="s">
        <v>1796</v>
      </c>
      <c r="AH194" t="s">
        <v>1797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690</v>
      </c>
      <c r="AF195" t="s">
        <v>691</v>
      </c>
      <c r="AG195" t="s">
        <v>1796</v>
      </c>
      <c r="AH195" t="s">
        <v>1797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692</v>
      </c>
      <c r="AF196" t="s">
        <v>693</v>
      </c>
      <c r="AG196" t="s">
        <v>1796</v>
      </c>
      <c r="AH196" t="s">
        <v>1797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694</v>
      </c>
      <c r="AF197" t="s">
        <v>695</v>
      </c>
      <c r="AG197" t="s">
        <v>1796</v>
      </c>
      <c r="AH197" t="s">
        <v>1797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696</v>
      </c>
      <c r="AF198" t="s">
        <v>697</v>
      </c>
      <c r="AG198" t="s">
        <v>1796</v>
      </c>
      <c r="AH198" t="s">
        <v>1797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1941</v>
      </c>
      <c r="AF199" t="s">
        <v>1899</v>
      </c>
      <c r="AG199" t="s">
        <v>1796</v>
      </c>
      <c r="AH199" t="s">
        <v>1797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974</v>
      </c>
      <c r="AF200" t="s">
        <v>975</v>
      </c>
      <c r="AG200" t="s">
        <v>1800</v>
      </c>
      <c r="AH200" t="s">
        <v>1801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1927</v>
      </c>
      <c r="AF201" t="s">
        <v>1928</v>
      </c>
      <c r="AG201" t="s">
        <v>1800</v>
      </c>
      <c r="AH201" t="s">
        <v>1801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1929</v>
      </c>
      <c r="AF202" t="s">
        <v>1899</v>
      </c>
      <c r="AG202" t="s">
        <v>1800</v>
      </c>
      <c r="AH202" t="s">
        <v>1801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2859</v>
      </c>
      <c r="AF203" t="s">
        <v>2860</v>
      </c>
      <c r="AG203" t="s">
        <v>1800</v>
      </c>
      <c r="AH203" t="s">
        <v>1801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976</v>
      </c>
      <c r="AF204" t="s">
        <v>977</v>
      </c>
      <c r="AG204" t="s">
        <v>1792</v>
      </c>
      <c r="AH204" t="s">
        <v>1793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978</v>
      </c>
      <c r="AF205" t="s">
        <v>979</v>
      </c>
      <c r="AG205" t="s">
        <v>1808</v>
      </c>
      <c r="AH205" t="s">
        <v>1809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980</v>
      </c>
      <c r="AF206" t="s">
        <v>981</v>
      </c>
      <c r="AG206" t="s">
        <v>1798</v>
      </c>
      <c r="AH206" t="s">
        <v>1799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601</v>
      </c>
      <c r="AF207" t="s">
        <v>602</v>
      </c>
      <c r="AG207" t="s">
        <v>1814</v>
      </c>
      <c r="AH207" t="s">
        <v>1815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982</v>
      </c>
      <c r="AF208" t="s">
        <v>1015</v>
      </c>
      <c r="AG208" t="s">
        <v>1796</v>
      </c>
      <c r="AH208" t="s">
        <v>1797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983</v>
      </c>
      <c r="AF209" t="s">
        <v>984</v>
      </c>
      <c r="AG209" t="s">
        <v>1792</v>
      </c>
      <c r="AH209" t="s">
        <v>1793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985</v>
      </c>
      <c r="AF210" t="s">
        <v>1016</v>
      </c>
      <c r="AG210" t="s">
        <v>1808</v>
      </c>
      <c r="AH210" t="s">
        <v>1809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1017</v>
      </c>
      <c r="AF211" t="s">
        <v>1018</v>
      </c>
      <c r="AG211" t="s">
        <v>1794</v>
      </c>
      <c r="AH211" t="s">
        <v>1795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986</v>
      </c>
      <c r="AF212" t="s">
        <v>987</v>
      </c>
      <c r="AG212" t="s">
        <v>1796</v>
      </c>
      <c r="AH212" t="s">
        <v>1797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2856</v>
      </c>
      <c r="AF213" t="s">
        <v>2857</v>
      </c>
      <c r="AG213" t="s">
        <v>1796</v>
      </c>
      <c r="AH213" t="s">
        <v>1797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1902</v>
      </c>
      <c r="AF214" t="s">
        <v>3060</v>
      </c>
      <c r="AG214" t="s">
        <v>1804</v>
      </c>
      <c r="AH214" t="s">
        <v>1805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1900</v>
      </c>
      <c r="AF215" t="s">
        <v>1901</v>
      </c>
      <c r="AG215" t="s">
        <v>1808</v>
      </c>
      <c r="AH215" t="s">
        <v>1809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2838</v>
      </c>
      <c r="AF216" t="s">
        <v>2839</v>
      </c>
      <c r="AG216" t="s">
        <v>1794</v>
      </c>
      <c r="AH216" t="s">
        <v>1795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539</v>
      </c>
      <c r="AF217" t="s">
        <v>3069</v>
      </c>
      <c r="AG217" t="s">
        <v>1800</v>
      </c>
      <c r="AH217" t="s">
        <v>1801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988</v>
      </c>
      <c r="AF218" t="s">
        <v>989</v>
      </c>
      <c r="AG218" t="s">
        <v>1800</v>
      </c>
      <c r="AH218" t="s">
        <v>1801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646</v>
      </c>
      <c r="AF219" t="s">
        <v>647</v>
      </c>
      <c r="AG219" t="s">
        <v>1800</v>
      </c>
      <c r="AH219" t="s">
        <v>1801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648</v>
      </c>
      <c r="AF220" t="s">
        <v>649</v>
      </c>
      <c r="AG220" t="s">
        <v>1800</v>
      </c>
      <c r="AH220" t="s">
        <v>1801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585</v>
      </c>
      <c r="AF221" t="s">
        <v>586</v>
      </c>
      <c r="AG221" t="s">
        <v>1802</v>
      </c>
      <c r="AH221" t="s">
        <v>1803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990</v>
      </c>
      <c r="AF222" t="s">
        <v>991</v>
      </c>
      <c r="AG222" t="s">
        <v>1794</v>
      </c>
      <c r="AH222" t="s">
        <v>1795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992</v>
      </c>
      <c r="AF223" t="s">
        <v>1020</v>
      </c>
      <c r="AG223" t="s">
        <v>1794</v>
      </c>
      <c r="AH223" t="s">
        <v>1795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1030</v>
      </c>
      <c r="AF224" t="s">
        <v>1031</v>
      </c>
      <c r="AG224" t="s">
        <v>1794</v>
      </c>
      <c r="AH224" t="s">
        <v>1795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1911</v>
      </c>
      <c r="AF225" t="s">
        <v>1028</v>
      </c>
      <c r="AG225" t="s">
        <v>1794</v>
      </c>
      <c r="AH225" t="s">
        <v>1795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1913</v>
      </c>
      <c r="AF226" t="s">
        <v>1914</v>
      </c>
      <c r="AG226" t="s">
        <v>1802</v>
      </c>
      <c r="AH226" t="s">
        <v>1803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2853</v>
      </c>
      <c r="AF227" t="s">
        <v>2854</v>
      </c>
      <c r="AG227" t="s">
        <v>1794</v>
      </c>
      <c r="AH227" t="s">
        <v>1795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3073</v>
      </c>
      <c r="AF228" t="s">
        <v>2842</v>
      </c>
      <c r="AG228" t="s">
        <v>1794</v>
      </c>
      <c r="AH228" t="s">
        <v>1795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616</v>
      </c>
      <c r="AF229" t="s">
        <v>617</v>
      </c>
      <c r="AG229" t="s">
        <v>1814</v>
      </c>
      <c r="AH229" t="s">
        <v>1815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603</v>
      </c>
      <c r="AF230" t="s">
        <v>604</v>
      </c>
      <c r="AG230" t="s">
        <v>1814</v>
      </c>
      <c r="AH230" t="s">
        <v>1815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1035</v>
      </c>
      <c r="AF231" t="s">
        <v>1915</v>
      </c>
      <c r="AG231" t="s">
        <v>1814</v>
      </c>
      <c r="AH231" t="s">
        <v>1815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1036</v>
      </c>
      <c r="AF232" t="s">
        <v>1920</v>
      </c>
      <c r="AG232" t="s">
        <v>1814</v>
      </c>
      <c r="AH232" t="s">
        <v>1815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1916</v>
      </c>
      <c r="AF233" t="s">
        <v>1917</v>
      </c>
      <c r="AG233" t="s">
        <v>1814</v>
      </c>
      <c r="AH233" t="s">
        <v>1815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1921</v>
      </c>
      <c r="AF234" t="s">
        <v>1917</v>
      </c>
      <c r="AG234" t="s">
        <v>1814</v>
      </c>
      <c r="AH234" t="s">
        <v>1815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2855</v>
      </c>
      <c r="AF235" t="s">
        <v>2829</v>
      </c>
      <c r="AG235" t="s">
        <v>1814</v>
      </c>
      <c r="AH235" t="s">
        <v>1815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3074</v>
      </c>
      <c r="AF236" t="s">
        <v>3075</v>
      </c>
      <c r="AG236" t="s">
        <v>1814</v>
      </c>
      <c r="AH236" t="s">
        <v>1815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1019</v>
      </c>
      <c r="AF237" t="s">
        <v>3065</v>
      </c>
      <c r="AG237" t="s">
        <v>1808</v>
      </c>
      <c r="AH237" t="s">
        <v>1809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993</v>
      </c>
      <c r="AF238" t="s">
        <v>1020</v>
      </c>
      <c r="AG238" t="s">
        <v>1794</v>
      </c>
      <c r="AH238" t="s">
        <v>1795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994</v>
      </c>
      <c r="AF239" t="s">
        <v>1021</v>
      </c>
      <c r="AG239" t="s">
        <v>1804</v>
      </c>
      <c r="AH239" t="s">
        <v>1805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1908</v>
      </c>
      <c r="AF240" t="s">
        <v>2840</v>
      </c>
      <c r="AG240" t="s">
        <v>1794</v>
      </c>
      <c r="AH240" t="s">
        <v>1795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1022</v>
      </c>
      <c r="AF241" t="s">
        <v>1023</v>
      </c>
      <c r="AG241" t="s">
        <v>1794</v>
      </c>
      <c r="AH241" t="s">
        <v>1795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1903</v>
      </c>
      <c r="AF242" t="s">
        <v>1904</v>
      </c>
      <c r="AG242" t="s">
        <v>1804</v>
      </c>
      <c r="AH242" t="s">
        <v>1805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2841</v>
      </c>
      <c r="AF243" t="s">
        <v>2842</v>
      </c>
      <c r="AG243" t="s">
        <v>1794</v>
      </c>
      <c r="AH243" t="s">
        <v>1795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2832</v>
      </c>
      <c r="AF244" t="s">
        <v>2833</v>
      </c>
      <c r="AG244" t="s">
        <v>1808</v>
      </c>
      <c r="AH244" t="s">
        <v>1809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995</v>
      </c>
      <c r="AF245" t="s">
        <v>991</v>
      </c>
      <c r="AG245" t="s">
        <v>1800</v>
      </c>
      <c r="AH245" t="s">
        <v>1801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996</v>
      </c>
      <c r="AF246" t="s">
        <v>1020</v>
      </c>
      <c r="AG246" t="s">
        <v>1800</v>
      </c>
      <c r="AH246" t="s">
        <v>1801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1029</v>
      </c>
      <c r="AF247" t="s">
        <v>1910</v>
      </c>
      <c r="AG247" t="s">
        <v>1800</v>
      </c>
      <c r="AH247" t="s">
        <v>1801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2843</v>
      </c>
      <c r="AF248" t="s">
        <v>2829</v>
      </c>
      <c r="AG248" t="s">
        <v>1800</v>
      </c>
      <c r="AH248" t="s">
        <v>1801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2844</v>
      </c>
      <c r="AF249" t="s">
        <v>2840</v>
      </c>
      <c r="AG249" t="s">
        <v>1800</v>
      </c>
      <c r="AH249" t="s">
        <v>1801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2845</v>
      </c>
      <c r="AF250" t="s">
        <v>1018</v>
      </c>
      <c r="AG250" t="s">
        <v>1800</v>
      </c>
      <c r="AH250" t="s">
        <v>1801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2846</v>
      </c>
      <c r="AF251" t="s">
        <v>2847</v>
      </c>
      <c r="AG251" t="s">
        <v>1800</v>
      </c>
      <c r="AH251" t="s">
        <v>1801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3070</v>
      </c>
      <c r="AF252" t="s">
        <v>2842</v>
      </c>
      <c r="AG252" t="s">
        <v>1800</v>
      </c>
      <c r="AH252" t="s">
        <v>1801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3071</v>
      </c>
      <c r="AF253" t="s">
        <v>3072</v>
      </c>
      <c r="AG253" t="s">
        <v>1800</v>
      </c>
      <c r="AH253" t="s">
        <v>1801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997</v>
      </c>
      <c r="AF254" t="s">
        <v>998</v>
      </c>
      <c r="AG254" t="s">
        <v>1792</v>
      </c>
      <c r="AH254" t="s">
        <v>1793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999</v>
      </c>
      <c r="AF255" t="s">
        <v>2829</v>
      </c>
      <c r="AG255" t="s">
        <v>1812</v>
      </c>
      <c r="AH255" t="s">
        <v>1813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2835</v>
      </c>
      <c r="AF256" t="s">
        <v>2836</v>
      </c>
      <c r="AG256" t="s">
        <v>1800</v>
      </c>
      <c r="AH256" t="s">
        <v>1801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1001</v>
      </c>
      <c r="AF257" t="s">
        <v>1002</v>
      </c>
      <c r="AG257" t="s">
        <v>1792</v>
      </c>
      <c r="AH257" t="s">
        <v>1793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1003</v>
      </c>
      <c r="AF258" t="s">
        <v>991</v>
      </c>
      <c r="AG258" t="s">
        <v>1796</v>
      </c>
      <c r="AH258" t="s">
        <v>1797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1004</v>
      </c>
      <c r="AF259" t="s">
        <v>1024</v>
      </c>
      <c r="AG259" t="s">
        <v>1792</v>
      </c>
      <c r="AH259" t="s">
        <v>1793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1025</v>
      </c>
      <c r="AF260" t="s">
        <v>1026</v>
      </c>
      <c r="AG260" t="s">
        <v>1794</v>
      </c>
      <c r="AH260" t="s">
        <v>1795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1027</v>
      </c>
      <c r="AF261" t="s">
        <v>1028</v>
      </c>
      <c r="AG261" t="s">
        <v>1796</v>
      </c>
      <c r="AH261" t="s">
        <v>1797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2830</v>
      </c>
      <c r="AF262" t="s">
        <v>2831</v>
      </c>
      <c r="AG262" t="s">
        <v>1796</v>
      </c>
      <c r="AH262" t="s">
        <v>1797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3061</v>
      </c>
      <c r="AF263" t="s">
        <v>3062</v>
      </c>
      <c r="AG263" t="s">
        <v>1792</v>
      </c>
      <c r="AH263" t="s">
        <v>1793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3067</v>
      </c>
      <c r="AF264" t="s">
        <v>3068</v>
      </c>
      <c r="AG264" t="s">
        <v>1794</v>
      </c>
      <c r="AH264" t="s">
        <v>1795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3058</v>
      </c>
      <c r="AF265" t="s">
        <v>3059</v>
      </c>
      <c r="AG265" t="s">
        <v>1796</v>
      </c>
      <c r="AH265" t="s">
        <v>1797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3063</v>
      </c>
      <c r="AF266" t="s">
        <v>3064</v>
      </c>
      <c r="AG266" t="s">
        <v>1792</v>
      </c>
      <c r="AH266" t="s">
        <v>1793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1933</v>
      </c>
      <c r="AF267" t="s">
        <v>2864</v>
      </c>
      <c r="AG267" t="s">
        <v>1796</v>
      </c>
      <c r="AH267" t="s">
        <v>1797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698</v>
      </c>
      <c r="AF268" t="s">
        <v>542</v>
      </c>
      <c r="AG268" t="s">
        <v>1812</v>
      </c>
      <c r="AH268" t="s">
        <v>1813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1942</v>
      </c>
      <c r="AF269" t="s">
        <v>2865</v>
      </c>
      <c r="AG269" t="s">
        <v>1812</v>
      </c>
      <c r="AH269" t="s">
        <v>1813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1943</v>
      </c>
      <c r="AF270" t="s">
        <v>2866</v>
      </c>
      <c r="AG270" t="s">
        <v>1812</v>
      </c>
      <c r="AH270" t="s">
        <v>1813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1930</v>
      </c>
      <c r="AF271" t="s">
        <v>2861</v>
      </c>
      <c r="AG271" t="s">
        <v>1800</v>
      </c>
      <c r="AH271" t="s">
        <v>1801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2862</v>
      </c>
      <c r="AF272" t="s">
        <v>2863</v>
      </c>
      <c r="AG272" t="s">
        <v>1800</v>
      </c>
      <c r="AH272" t="s">
        <v>1801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577</v>
      </c>
      <c r="AF273" t="s">
        <v>1032</v>
      </c>
      <c r="AG273" t="s">
        <v>1794</v>
      </c>
      <c r="AH273" t="s">
        <v>1795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699</v>
      </c>
      <c r="AF274" t="s">
        <v>700</v>
      </c>
      <c r="AG274" t="s">
        <v>1812</v>
      </c>
      <c r="AH274" t="s">
        <v>1813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algorithmName="SHA-512" hashValue="KGXUe+kparYII82TUBna7E8JiVw2NxbUFNHbmsMycZDWczVqOaAh8egvHIRWSqdOz68nQeHGWhKshZ1US5zEQQ==" saltValue="Pbp1qxNPcXHsb14xygPdu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zoomScale="90" zoomScaleNormal="90" workbookViewId="0">
      <pane ySplit="2" topLeftCell="A3" activePane="bottomLeft" state="frozen"/>
      <selection pane="bottomLeft" activeCell="B11" sqref="B11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18" t="s">
        <v>531</v>
      </c>
      <c r="B1" s="318"/>
      <c r="C1" s="318"/>
      <c r="D1" s="76" t="str">
        <f>IF(OR('OPĆI DIO'!C1="odaberite -",'OPĆI DIO'!C1=""),"Molimo odaberite proračunskog korisnika na radnom listu Opći podaci!","")</f>
        <v/>
      </c>
      <c r="K1" s="119" t="s">
        <v>1893</v>
      </c>
      <c r="Q1" s="245"/>
    </row>
    <row r="2" spans="1:37" ht="60">
      <c r="A2" s="37" t="s">
        <v>3143</v>
      </c>
      <c r="B2" s="41" t="s">
        <v>526</v>
      </c>
      <c r="C2" s="37" t="s">
        <v>37</v>
      </c>
      <c r="D2" s="41" t="s">
        <v>524</v>
      </c>
      <c r="E2" s="37" t="s">
        <v>525</v>
      </c>
      <c r="F2" s="41" t="s">
        <v>532</v>
      </c>
      <c r="G2" s="37" t="s">
        <v>39</v>
      </c>
      <c r="H2" s="114" t="s">
        <v>1781</v>
      </c>
      <c r="I2" s="77" t="s">
        <v>2925</v>
      </c>
      <c r="J2" s="77" t="s">
        <v>2074</v>
      </c>
      <c r="K2" s="77" t="s">
        <v>2926</v>
      </c>
      <c r="L2" s="82" t="s">
        <v>533</v>
      </c>
      <c r="M2" s="82" t="s">
        <v>534</v>
      </c>
      <c r="N2" s="82" t="s">
        <v>535</v>
      </c>
      <c r="O2" s="82" t="s">
        <v>536</v>
      </c>
      <c r="P2" s="82" t="s">
        <v>537</v>
      </c>
      <c r="Q2" s="110" t="s">
        <v>1765</v>
      </c>
      <c r="R2" s="110" t="s">
        <v>2059</v>
      </c>
      <c r="S2" s="38" t="s">
        <v>506</v>
      </c>
      <c r="T2" s="38" t="s">
        <v>507</v>
      </c>
      <c r="U2" s="103" t="s">
        <v>2062</v>
      </c>
      <c r="V2" s="38" t="s">
        <v>2061</v>
      </c>
      <c r="W2" s="103" t="s">
        <v>3142</v>
      </c>
      <c r="X2" s="38"/>
    </row>
    <row r="3" spans="1:37">
      <c r="A3" s="274">
        <f>IFERROR(VLOOKUP(B3,$X$6:$AA$34,4,FALSE),"")</f>
        <v>51</v>
      </c>
      <c r="B3" s="273">
        <v>51</v>
      </c>
      <c r="C3" s="39" t="str">
        <f>IFERROR(VLOOKUP(B3,$X$6:$AA$34,2,FALSE),"")</f>
        <v>51000 Programi Unije – raspoloživ predujam</v>
      </c>
      <c r="D3" s="81">
        <v>3721</v>
      </c>
      <c r="E3" s="39" t="str">
        <f>IFERROR(VLOOKUP(D3,$AB$5:$AD$129,2,FALSE),"")</f>
        <v>Naknade građanima i kućanstvima u novcu</v>
      </c>
      <c r="F3" s="74" t="s">
        <v>1953</v>
      </c>
      <c r="G3" s="39" t="str">
        <f>IFERROR(VLOOKUP(F3,$AH$6:$AI$1763,2,FALSE),"")</f>
        <v>ERASMUS PLUS-AKTIVNOSTI SURADNIČKOG UČENJA I RESURSI ZA POTPORU NAČELA I SMJERNICA ZA SOCIJALNU DIMENZIJU</v>
      </c>
      <c r="H3" s="39" t="str">
        <f>IFERROR(VLOOKUP(F3,$AH$6:$AK$1763,4,FALSE),"")</f>
        <v>0970</v>
      </c>
      <c r="I3" s="73">
        <v>11702</v>
      </c>
      <c r="J3" s="73">
        <v>36638</v>
      </c>
      <c r="K3" s="73">
        <v>34297</v>
      </c>
      <c r="L3" s="81" t="s">
        <v>3200</v>
      </c>
      <c r="M3" s="80"/>
      <c r="N3" s="80"/>
      <c r="O3" s="81" t="s">
        <v>3204</v>
      </c>
      <c r="P3" s="125"/>
      <c r="Q3" s="244"/>
      <c r="R3" t="str">
        <f>IF(D3="","",'OPĆI DIO'!$C$1)</f>
        <v>22371 VELEUČILIŠTE U KRIŽEVCIMA</v>
      </c>
      <c r="S3" t="str">
        <f>LEFT(D3,3)</f>
        <v>372</v>
      </c>
      <c r="T3" t="str">
        <f>LEFT(D3,2)</f>
        <v>37</v>
      </c>
      <c r="U3" t="str">
        <f>MID(H3,2,2)</f>
        <v>97</v>
      </c>
      <c r="V3" t="str">
        <f>LEFT(D3,1)</f>
        <v>3</v>
      </c>
    </row>
    <row r="4" spans="1:37">
      <c r="A4" s="274">
        <f t="shared" ref="A4:A67" si="0">IFERROR(VLOOKUP(B4,$X$6:$AA$34,4,FALSE),"")</f>
        <v>50</v>
      </c>
      <c r="B4" s="273">
        <v>50</v>
      </c>
      <c r="C4" s="39" t="str">
        <f t="shared" ref="C4:C67" si="1">IFERROR(VLOOKUP(B4,$X$6:$AA$34,2,FALSE),"")</f>
        <v>5011 Pomoći iz državnog proračuna kroz opće prihode i primitke</v>
      </c>
      <c r="D4" s="81">
        <v>3222</v>
      </c>
      <c r="E4" s="39" t="str">
        <f t="shared" ref="E4:E67" si="2">IFERROR(VLOOKUP(D4,$AB$5:$AD$129,2,FALSE),"")</f>
        <v>Materijal i sirovine</v>
      </c>
      <c r="F4" s="74" t="s">
        <v>545</v>
      </c>
      <c r="G4" s="39" t="str">
        <f t="shared" ref="G4:G67" si="3">IFERROR(VLOOKUP(F4,$AH$6:$AI$1763,2,FALSE),"")</f>
        <v>NOVI PODPROJEKT</v>
      </c>
      <c r="H4" s="39" t="str">
        <f t="shared" ref="H4:H67" si="4">IFERROR(VLOOKUP(F4,$AH$6:$AK$1763,4,FALSE),"")</f>
        <v>NOVI PODPROJEKT</v>
      </c>
      <c r="I4" s="73">
        <v>2000</v>
      </c>
      <c r="J4" s="73">
        <v>2000</v>
      </c>
      <c r="K4" s="73">
        <v>2000</v>
      </c>
      <c r="L4" s="81" t="s">
        <v>3201</v>
      </c>
      <c r="M4" s="80"/>
      <c r="N4" s="80"/>
      <c r="O4" s="81" t="s">
        <v>3203</v>
      </c>
      <c r="P4" s="125"/>
      <c r="Q4" s="244"/>
      <c r="R4" t="str">
        <f>IF(D4="","",'OPĆI DIO'!$C$1)</f>
        <v>22371 VELEUČILIŠTE U KRIŽEVCIMA</v>
      </c>
      <c r="S4" t="str">
        <f t="shared" ref="S4:S67" si="5">LEFT(D4,3)</f>
        <v>322</v>
      </c>
      <c r="T4" t="str">
        <f t="shared" ref="T4:T67" si="6">LEFT(D4,2)</f>
        <v>32</v>
      </c>
      <c r="U4" t="str">
        <f t="shared" ref="U4:U67" si="7">MID(H4,2,2)</f>
        <v>OV</v>
      </c>
      <c r="V4" t="str">
        <f t="shared" ref="V4:V67" si="8">LEFT(D4,1)</f>
        <v>3</v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545</v>
      </c>
      <c r="AI6" s="113" t="s">
        <v>545</v>
      </c>
      <c r="AJ6" s="113" t="s">
        <v>545</v>
      </c>
      <c r="AK6" s="113" t="s">
        <v>545</v>
      </c>
    </row>
    <row r="7" spans="1:37">
      <c r="A7" s="274">
        <f t="shared" si="0"/>
        <v>565</v>
      </c>
      <c r="B7" s="273">
        <v>565</v>
      </c>
      <c r="C7" s="39" t="str">
        <f t="shared" si="1"/>
        <v>Europski poljoprivredni fond za ruralni razvoj</v>
      </c>
      <c r="D7" s="81">
        <v>3222</v>
      </c>
      <c r="E7" s="39" t="str">
        <f t="shared" si="2"/>
        <v>Materijal i sirovine</v>
      </c>
      <c r="F7" s="74" t="s">
        <v>545</v>
      </c>
      <c r="G7" s="39" t="str">
        <f t="shared" si="3"/>
        <v>NOVI PODPROJEKT</v>
      </c>
      <c r="H7" s="39" t="str">
        <f t="shared" si="4"/>
        <v>NOVI PODPROJEKT</v>
      </c>
      <c r="I7" s="73">
        <v>52785</v>
      </c>
      <c r="J7" s="73">
        <v>52785</v>
      </c>
      <c r="K7" s="73">
        <v>52785</v>
      </c>
      <c r="L7" s="81"/>
      <c r="M7" s="80"/>
      <c r="N7" s="80"/>
      <c r="O7" s="81" t="s">
        <v>3203</v>
      </c>
      <c r="P7" s="125"/>
      <c r="Q7" s="244"/>
      <c r="R7" t="str">
        <f>IF(D7="","",'OPĆI DIO'!$C$1)</f>
        <v>22371 VELEUČILIŠTE U KRIŽEVCIMA</v>
      </c>
      <c r="S7" t="str">
        <f t="shared" si="5"/>
        <v>322</v>
      </c>
      <c r="T7" t="str">
        <f t="shared" si="6"/>
        <v>32</v>
      </c>
      <c r="U7" t="str">
        <f t="shared" si="7"/>
        <v>OV</v>
      </c>
      <c r="V7" t="str">
        <f t="shared" si="8"/>
        <v>3</v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1951</v>
      </c>
      <c r="AI7" s="113" t="s">
        <v>1952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>
        <f t="shared" si="0"/>
        <v>565</v>
      </c>
      <c r="B8" s="273">
        <v>565</v>
      </c>
      <c r="C8" s="39" t="str">
        <f t="shared" si="1"/>
        <v>Europski poljoprivredni fond za ruralni razvoj</v>
      </c>
      <c r="D8" s="81">
        <v>3222</v>
      </c>
      <c r="E8" s="39" t="str">
        <f t="shared" si="2"/>
        <v>Materijal i sirovine</v>
      </c>
      <c r="F8" s="74" t="s">
        <v>545</v>
      </c>
      <c r="G8" s="39" t="str">
        <f t="shared" si="3"/>
        <v>NOVI PODPROJEKT</v>
      </c>
      <c r="H8" s="39" t="str">
        <f t="shared" si="4"/>
        <v>NOVI PODPROJEKT</v>
      </c>
      <c r="I8" s="73">
        <v>11000</v>
      </c>
      <c r="J8" s="73">
        <v>10500</v>
      </c>
      <c r="K8" s="73">
        <v>10000</v>
      </c>
      <c r="L8" s="81"/>
      <c r="M8" s="80"/>
      <c r="N8" s="80"/>
      <c r="O8" s="81"/>
      <c r="P8" s="125"/>
      <c r="Q8" s="244"/>
      <c r="R8" t="str">
        <f>IF(D8="","",'OPĆI DIO'!$C$1)</f>
        <v>22371 VELEUČILIŠTE U KRIŽEVCIMA</v>
      </c>
      <c r="S8" t="str">
        <f t="shared" si="5"/>
        <v>322</v>
      </c>
      <c r="T8" t="str">
        <f t="shared" si="6"/>
        <v>32</v>
      </c>
      <c r="U8" t="str">
        <f t="shared" si="7"/>
        <v>OV</v>
      </c>
      <c r="V8" t="str">
        <f t="shared" si="8"/>
        <v>3</v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1953</v>
      </c>
      <c r="AI8" s="113" t="s">
        <v>1954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>
        <f t="shared" si="0"/>
        <v>565</v>
      </c>
      <c r="B9" s="273">
        <v>565</v>
      </c>
      <c r="C9" s="39" t="str">
        <f t="shared" si="1"/>
        <v>Europski poljoprivredni fond za ruralni razvoj</v>
      </c>
      <c r="D9" s="81">
        <v>3222</v>
      </c>
      <c r="E9" s="39" t="str">
        <f t="shared" si="2"/>
        <v>Materijal i sirovine</v>
      </c>
      <c r="F9" s="74" t="s">
        <v>545</v>
      </c>
      <c r="G9" s="39" t="str">
        <f t="shared" si="3"/>
        <v>NOVI PODPROJEKT</v>
      </c>
      <c r="H9" s="39" t="str">
        <f t="shared" si="4"/>
        <v>NOVI PODPROJEKT</v>
      </c>
      <c r="I9" s="73">
        <v>1396</v>
      </c>
      <c r="J9" s="73">
        <v>1396</v>
      </c>
      <c r="K9" s="73">
        <v>1396</v>
      </c>
      <c r="L9" s="81"/>
      <c r="M9" s="80"/>
      <c r="N9" s="80"/>
      <c r="O9" s="81"/>
      <c r="P9" s="125"/>
      <c r="Q9" s="244"/>
      <c r="R9" t="str">
        <f>IF(D9="","",'OPĆI DIO'!$C$1)</f>
        <v>22371 VELEUČILIŠTE U KRIŽEVCIMA</v>
      </c>
      <c r="S9" t="str">
        <f t="shared" si="5"/>
        <v>322</v>
      </c>
      <c r="T9" t="str">
        <f t="shared" si="6"/>
        <v>32</v>
      </c>
      <c r="U9" t="str">
        <f t="shared" si="7"/>
        <v>OV</v>
      </c>
      <c r="V9" t="str">
        <f t="shared" si="8"/>
        <v>3</v>
      </c>
      <c r="X9">
        <v>41</v>
      </c>
      <c r="Y9" t="s">
        <v>740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1955</v>
      </c>
      <c r="AI9" s="113" t="s">
        <v>1956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1957</v>
      </c>
      <c r="AI10" s="113" t="s">
        <v>1958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>
        <f t="shared" si="0"/>
        <v>561</v>
      </c>
      <c r="B11" s="273">
        <v>561</v>
      </c>
      <c r="C11" s="39" t="str">
        <f t="shared" si="1"/>
        <v>Europski socijalni fond plus – predfinanciranje iz izvora 11 Opći prihodi i primici</v>
      </c>
      <c r="D11" s="81">
        <v>3111</v>
      </c>
      <c r="E11" s="39" t="str">
        <f t="shared" si="2"/>
        <v>Plaće za redovan rad</v>
      </c>
      <c r="F11" s="74" t="s">
        <v>545</v>
      </c>
      <c r="G11" s="39" t="str">
        <f t="shared" si="3"/>
        <v>NOVI PODPROJEKT</v>
      </c>
      <c r="H11" s="39" t="str">
        <f t="shared" si="4"/>
        <v>NOVI PODPROJEKT</v>
      </c>
      <c r="I11" s="73">
        <v>3415</v>
      </c>
      <c r="J11" s="73">
        <v>3415</v>
      </c>
      <c r="K11" s="73">
        <v>0</v>
      </c>
      <c r="L11" s="81" t="s">
        <v>3202</v>
      </c>
      <c r="M11" s="80"/>
      <c r="N11" s="80"/>
      <c r="O11" s="81"/>
      <c r="P11" s="125"/>
      <c r="Q11" s="244"/>
      <c r="R11" t="str">
        <f>IF(D11="","",'OPĆI DIO'!$C$1)</f>
        <v>22371 VELEUČILIŠTE U KRIŽEVCIMA</v>
      </c>
      <c r="S11" t="str">
        <f t="shared" si="5"/>
        <v>311</v>
      </c>
      <c r="T11" t="str">
        <f t="shared" si="6"/>
        <v>31</v>
      </c>
      <c r="U11" t="str">
        <f t="shared" si="7"/>
        <v>OV</v>
      </c>
      <c r="V11" t="str">
        <f t="shared" si="8"/>
        <v>3</v>
      </c>
      <c r="X11" s="113">
        <v>50</v>
      </c>
      <c r="Y11" s="113" t="s">
        <v>3013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1959</v>
      </c>
      <c r="AI11" s="113" t="s">
        <v>1960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>
        <f t="shared" si="0"/>
        <v>561</v>
      </c>
      <c r="B12" s="273">
        <v>561</v>
      </c>
      <c r="C12" s="39" t="str">
        <f t="shared" si="1"/>
        <v>Europski socijalni fond plus – predfinanciranje iz izvora 11 Opći prihodi i primici</v>
      </c>
      <c r="D12" s="81">
        <v>3132</v>
      </c>
      <c r="E12" s="39" t="str">
        <f t="shared" si="2"/>
        <v>Doprinosi za obvezno zdravstveno osiguranje</v>
      </c>
      <c r="F12" s="74" t="s">
        <v>545</v>
      </c>
      <c r="G12" s="39" t="str">
        <f t="shared" si="3"/>
        <v>NOVI PODPROJEKT</v>
      </c>
      <c r="H12" s="39" t="str">
        <f t="shared" si="4"/>
        <v>NOVI PODPROJEKT</v>
      </c>
      <c r="I12" s="73">
        <v>564</v>
      </c>
      <c r="J12" s="73">
        <v>564</v>
      </c>
      <c r="K12" s="73">
        <v>0</v>
      </c>
      <c r="L12" s="81" t="s">
        <v>3202</v>
      </c>
      <c r="M12" s="80"/>
      <c r="N12" s="80"/>
      <c r="O12" s="81"/>
      <c r="P12" s="125"/>
      <c r="Q12" s="244"/>
      <c r="R12" t="str">
        <f>IF(D12="","",'OPĆI DIO'!$C$1)</f>
        <v>22371 VELEUČILIŠTE U KRIŽEVCIMA</v>
      </c>
      <c r="S12" t="str">
        <f t="shared" si="5"/>
        <v>313</v>
      </c>
      <c r="T12" t="str">
        <f t="shared" si="6"/>
        <v>31</v>
      </c>
      <c r="U12" t="str">
        <f t="shared" si="7"/>
        <v>OV</v>
      </c>
      <c r="V12" t="str">
        <f t="shared" si="8"/>
        <v>3</v>
      </c>
      <c r="X12" s="113">
        <v>50</v>
      </c>
      <c r="Y12" s="113" t="s">
        <v>3019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3080</v>
      </c>
      <c r="AI12" s="113" t="s">
        <v>3081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>
        <f t="shared" si="0"/>
        <v>561</v>
      </c>
      <c r="B13" s="273">
        <v>561</v>
      </c>
      <c r="C13" s="39" t="str">
        <f t="shared" si="1"/>
        <v>Europski socijalni fond plus – predfinanciranje iz izvora 11 Opći prihodi i primici</v>
      </c>
      <c r="D13" s="81">
        <v>3221</v>
      </c>
      <c r="E13" s="39" t="str">
        <f t="shared" si="2"/>
        <v>Uredski materijal i ostali materijalni rashodi</v>
      </c>
      <c r="F13" s="74" t="s">
        <v>545</v>
      </c>
      <c r="G13" s="39" t="str">
        <f t="shared" si="3"/>
        <v>NOVI PODPROJEKT</v>
      </c>
      <c r="H13" s="39" t="str">
        <f t="shared" si="4"/>
        <v>NOVI PODPROJEKT</v>
      </c>
      <c r="I13" s="73">
        <v>300</v>
      </c>
      <c r="J13" s="73">
        <v>300</v>
      </c>
      <c r="K13" s="73">
        <v>0</v>
      </c>
      <c r="L13" s="81" t="s">
        <v>3202</v>
      </c>
      <c r="M13" s="80"/>
      <c r="N13" s="80"/>
      <c r="O13" s="81"/>
      <c r="P13" s="125"/>
      <c r="Q13" s="244"/>
      <c r="R13" t="str">
        <f>IF(D13="","",'OPĆI DIO'!$C$1)</f>
        <v>22371 VELEUČILIŠTE U KRIŽEVCIMA</v>
      </c>
      <c r="S13" t="str">
        <f t="shared" si="5"/>
        <v>322</v>
      </c>
      <c r="T13" t="str">
        <f t="shared" si="6"/>
        <v>32</v>
      </c>
      <c r="U13" t="str">
        <f t="shared" si="7"/>
        <v>OV</v>
      </c>
      <c r="V13" t="str">
        <f t="shared" si="8"/>
        <v>3</v>
      </c>
      <c r="X13" s="113">
        <v>50</v>
      </c>
      <c r="Y13" s="113" t="s">
        <v>3014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711</v>
      </c>
      <c r="AI13" s="113" t="s">
        <v>712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>
        <f t="shared" si="0"/>
        <v>561</v>
      </c>
      <c r="B14" s="273">
        <v>561</v>
      </c>
      <c r="C14" s="39" t="str">
        <f t="shared" si="1"/>
        <v>Europski socijalni fond plus – predfinanciranje iz izvora 11 Opći prihodi i primici</v>
      </c>
      <c r="D14" s="81">
        <v>3223</v>
      </c>
      <c r="E14" s="39" t="str">
        <f t="shared" si="2"/>
        <v>Energija</v>
      </c>
      <c r="F14" s="74" t="s">
        <v>545</v>
      </c>
      <c r="G14" s="39" t="str">
        <f t="shared" si="3"/>
        <v>NOVI PODPROJEKT</v>
      </c>
      <c r="H14" s="39" t="str">
        <f t="shared" si="4"/>
        <v>NOVI PODPROJEKT</v>
      </c>
      <c r="I14" s="73">
        <v>500</v>
      </c>
      <c r="J14" s="73">
        <v>500</v>
      </c>
      <c r="K14" s="73">
        <v>0</v>
      </c>
      <c r="L14" s="81" t="s">
        <v>3202</v>
      </c>
      <c r="M14" s="80"/>
      <c r="N14" s="80"/>
      <c r="O14" s="81"/>
      <c r="P14" s="125"/>
      <c r="Q14" s="244"/>
      <c r="R14" t="str">
        <f>IF(D14="","",'OPĆI DIO'!$C$1)</f>
        <v>22371 VELEUČILIŠTE U KRIŽEVCIMA</v>
      </c>
      <c r="S14" t="str">
        <f t="shared" si="5"/>
        <v>322</v>
      </c>
      <c r="T14" t="str">
        <f t="shared" si="6"/>
        <v>32</v>
      </c>
      <c r="U14" t="str">
        <f t="shared" si="7"/>
        <v>OV</v>
      </c>
      <c r="V14" t="str">
        <f t="shared" si="8"/>
        <v>3</v>
      </c>
      <c r="X14" s="113">
        <v>50</v>
      </c>
      <c r="Y14" s="113" t="s">
        <v>3015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713</v>
      </c>
      <c r="AI14" s="113" t="s">
        <v>714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>
        <f t="shared" si="0"/>
        <v>561</v>
      </c>
      <c r="B15" s="273">
        <v>561</v>
      </c>
      <c r="C15" s="39" t="str">
        <f t="shared" si="1"/>
        <v>Europski socijalni fond plus – predfinanciranje iz izvora 11 Opći prihodi i primici</v>
      </c>
      <c r="D15" s="81">
        <v>3231</v>
      </c>
      <c r="E15" s="39" t="str">
        <f t="shared" si="2"/>
        <v>Usluge telefona, pošte i prijevoza</v>
      </c>
      <c r="F15" s="74" t="s">
        <v>545</v>
      </c>
      <c r="G15" s="39" t="str">
        <f t="shared" si="3"/>
        <v>NOVI PODPROJEKT</v>
      </c>
      <c r="H15" s="39" t="str">
        <f t="shared" si="4"/>
        <v>NOVI PODPROJEKT</v>
      </c>
      <c r="I15" s="73">
        <v>100</v>
      </c>
      <c r="J15" s="73">
        <v>100</v>
      </c>
      <c r="K15" s="73">
        <v>0</v>
      </c>
      <c r="L15" s="81" t="s">
        <v>3202</v>
      </c>
      <c r="M15" s="80"/>
      <c r="N15" s="80"/>
      <c r="O15" s="81"/>
      <c r="P15" s="125"/>
      <c r="Q15" s="244"/>
      <c r="R15" t="str">
        <f>IF(D15="","",'OPĆI DIO'!$C$1)</f>
        <v>22371 VELEUČILIŠTE U KRIŽEVCIMA</v>
      </c>
      <c r="S15" t="str">
        <f t="shared" si="5"/>
        <v>323</v>
      </c>
      <c r="T15" t="str">
        <f t="shared" si="6"/>
        <v>32</v>
      </c>
      <c r="U15" t="str">
        <f t="shared" si="7"/>
        <v>OV</v>
      </c>
      <c r="V15" t="str">
        <f t="shared" si="8"/>
        <v>3</v>
      </c>
      <c r="X15" s="113">
        <v>50</v>
      </c>
      <c r="Y15" s="113" t="s">
        <v>3016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715</v>
      </c>
      <c r="AI15" s="113" t="s">
        <v>716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>
        <f t="shared" si="0"/>
        <v>561</v>
      </c>
      <c r="B16" s="273">
        <v>561</v>
      </c>
      <c r="C16" s="39" t="str">
        <f t="shared" si="1"/>
        <v>Europski socijalni fond plus – predfinanciranje iz izvora 11 Opći prihodi i primici</v>
      </c>
      <c r="D16" s="81">
        <v>3238</v>
      </c>
      <c r="E16" s="39" t="str">
        <f t="shared" si="2"/>
        <v>Računalne usluge</v>
      </c>
      <c r="F16" s="74" t="s">
        <v>545</v>
      </c>
      <c r="G16" s="39" t="str">
        <f t="shared" si="3"/>
        <v>NOVI PODPROJEKT</v>
      </c>
      <c r="H16" s="39" t="str">
        <f t="shared" si="4"/>
        <v>NOVI PODPROJEKT</v>
      </c>
      <c r="I16" s="73">
        <v>300</v>
      </c>
      <c r="J16" s="73">
        <v>300</v>
      </c>
      <c r="K16" s="73">
        <v>0</v>
      </c>
      <c r="L16" s="81" t="s">
        <v>3202</v>
      </c>
      <c r="M16" s="80"/>
      <c r="N16" s="80"/>
      <c r="O16" s="81"/>
      <c r="P16" s="125"/>
      <c r="Q16" s="244"/>
      <c r="R16" t="str">
        <f>IF(D16="","",'OPĆI DIO'!$C$1)</f>
        <v>22371 VELEUČILIŠTE U KRIŽEVCIMA</v>
      </c>
      <c r="S16" t="str">
        <f t="shared" si="5"/>
        <v>323</v>
      </c>
      <c r="T16" t="str">
        <f t="shared" si="6"/>
        <v>32</v>
      </c>
      <c r="U16" t="str">
        <f t="shared" si="7"/>
        <v>OV</v>
      </c>
      <c r="V16" t="str">
        <f t="shared" si="8"/>
        <v>3</v>
      </c>
      <c r="X16" s="113">
        <v>50</v>
      </c>
      <c r="Y16" s="113" t="s">
        <v>3017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717</v>
      </c>
      <c r="AI16" s="113" t="s">
        <v>175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>
        <f t="shared" si="0"/>
        <v>561</v>
      </c>
      <c r="B17" s="273">
        <v>561</v>
      </c>
      <c r="C17" s="39" t="str">
        <f t="shared" si="1"/>
        <v>Europski socijalni fond plus – predfinanciranje iz izvora 11 Opći prihodi i primici</v>
      </c>
      <c r="D17" s="81">
        <v>3211</v>
      </c>
      <c r="E17" s="39" t="str">
        <f t="shared" si="2"/>
        <v>Službena putovanja</v>
      </c>
      <c r="F17" s="74" t="s">
        <v>545</v>
      </c>
      <c r="G17" s="39" t="str">
        <f t="shared" si="3"/>
        <v>NOVI PODPROJEKT</v>
      </c>
      <c r="H17" s="39" t="str">
        <f t="shared" si="4"/>
        <v>NOVI PODPROJEKT</v>
      </c>
      <c r="I17" s="73">
        <v>392</v>
      </c>
      <c r="J17" s="73">
        <v>392</v>
      </c>
      <c r="K17" s="73">
        <v>0</v>
      </c>
      <c r="L17" s="81" t="s">
        <v>3202</v>
      </c>
      <c r="M17" s="80"/>
      <c r="N17" s="80"/>
      <c r="O17" s="81"/>
      <c r="P17" s="125"/>
      <c r="Q17" s="244"/>
      <c r="R17" t="str">
        <f>IF(D17="","",'OPĆI DIO'!$C$1)</f>
        <v>22371 VELEUČILIŠTE U KRIŽEVCIMA</v>
      </c>
      <c r="S17" t="str">
        <f t="shared" si="5"/>
        <v>321</v>
      </c>
      <c r="T17" t="str">
        <f t="shared" si="6"/>
        <v>32</v>
      </c>
      <c r="U17" t="str">
        <f t="shared" si="7"/>
        <v>OV</v>
      </c>
      <c r="V17" t="str">
        <f t="shared" si="8"/>
        <v>3</v>
      </c>
      <c r="X17" s="113">
        <v>50</v>
      </c>
      <c r="Y17" s="113" t="s">
        <v>3018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718</v>
      </c>
      <c r="AI17" s="113" t="s">
        <v>719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</v>
      </c>
      <c r="Y18" s="252" t="s">
        <v>3008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720</v>
      </c>
      <c r="AI18" s="113" t="s">
        <v>721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11</v>
      </c>
      <c r="Y19" s="253" t="s">
        <v>3009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722</v>
      </c>
      <c r="AI19" s="113" t="s">
        <v>723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31</v>
      </c>
      <c r="Y20" s="252" t="s">
        <v>3010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1961</v>
      </c>
      <c r="AI20" s="113" t="s">
        <v>1962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43</v>
      </c>
      <c r="Y21" s="252" t="s">
        <v>3011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1963</v>
      </c>
      <c r="AI21" s="113" t="s">
        <v>1964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81</v>
      </c>
      <c r="Y22" s="252" t="s">
        <v>3012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1965</v>
      </c>
      <c r="AI22" s="113" t="s">
        <v>1966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3082</v>
      </c>
      <c r="AI23" s="113" t="s">
        <v>3083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2927</v>
      </c>
      <c r="AA24">
        <v>53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3084</v>
      </c>
      <c r="AI24" s="113" t="s">
        <v>3085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2928</v>
      </c>
      <c r="AA25">
        <v>53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1967</v>
      </c>
      <c r="AI25" s="113" t="s">
        <v>1968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2929</v>
      </c>
      <c r="AA26">
        <v>53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1969</v>
      </c>
      <c r="AI26" s="113" t="s">
        <v>1970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3164</v>
      </c>
      <c r="AA27">
        <v>54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1971</v>
      </c>
      <c r="AI27" s="113" t="s">
        <v>1972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2930</v>
      </c>
      <c r="AA28">
        <v>561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1973</v>
      </c>
      <c r="AI28" s="113" t="s">
        <v>1974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3168</v>
      </c>
      <c r="AA29">
        <v>562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3086</v>
      </c>
      <c r="AI29" s="113" t="s">
        <v>3087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2931</v>
      </c>
      <c r="AA30">
        <v>563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3088</v>
      </c>
      <c r="AI30" s="113" t="s">
        <v>3089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3178</v>
      </c>
      <c r="AA31">
        <v>564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3090</v>
      </c>
      <c r="AI31" s="113" t="s">
        <v>3091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3179</v>
      </c>
      <c r="AA32">
        <v>565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3092</v>
      </c>
      <c r="AI32" s="113" t="s">
        <v>3093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3180</v>
      </c>
      <c r="AA33">
        <v>566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3094</v>
      </c>
      <c r="AI33" s="113" t="s">
        <v>3095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3181</v>
      </c>
      <c r="AA34">
        <v>567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3096</v>
      </c>
      <c r="AI34" s="113" t="s">
        <v>3097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2932</v>
      </c>
      <c r="AA35">
        <v>575</v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3098</v>
      </c>
      <c r="AI35" s="113" t="s">
        <v>3099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3182</v>
      </c>
      <c r="AA36">
        <v>577</v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702</v>
      </c>
      <c r="AI36" s="113" t="s">
        <v>546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3183</v>
      </c>
      <c r="AA37">
        <v>578</v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703</v>
      </c>
      <c r="AI37" s="113" t="s">
        <v>704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3184</v>
      </c>
      <c r="AA38">
        <v>579</v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705</v>
      </c>
      <c r="AI38" s="113" t="s">
        <v>706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2933</v>
      </c>
      <c r="AA39">
        <v>581</v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709</v>
      </c>
      <c r="AI39" s="113" t="s">
        <v>710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90</v>
      </c>
      <c r="AA40">
        <v>61</v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746</v>
      </c>
      <c r="AI40" s="113" t="s">
        <v>724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138</v>
      </c>
      <c r="AA41">
        <v>71</v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1006</v>
      </c>
      <c r="AI41" s="113" t="s">
        <v>1007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2934</v>
      </c>
      <c r="AA42">
        <v>810</v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2887</v>
      </c>
      <c r="AI42" s="113" t="s">
        <v>174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2935</v>
      </c>
      <c r="AA43">
        <v>815</v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2888</v>
      </c>
      <c r="AI43" s="113" t="s">
        <v>2889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2890</v>
      </c>
      <c r="AI44" s="113" t="s">
        <v>2891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2892</v>
      </c>
      <c r="AI45" s="113" t="s">
        <v>2882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2890</v>
      </c>
      <c r="AI46" s="113" t="s">
        <v>2883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2893</v>
      </c>
      <c r="AI47" s="113" t="s">
        <v>2894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2897</v>
      </c>
      <c r="AI48" s="113" t="s">
        <v>2895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2898</v>
      </c>
      <c r="AI49" s="113" t="s">
        <v>2896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2872</v>
      </c>
      <c r="AI50" s="113" t="s">
        <v>174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2873</v>
      </c>
      <c r="AI51" s="113" t="s">
        <v>2874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2875</v>
      </c>
      <c r="AI52" s="113" t="s">
        <v>2880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2876</v>
      </c>
      <c r="AI53" s="113" t="s">
        <v>2881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2877</v>
      </c>
      <c r="AI54" s="113" t="s">
        <v>2882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2878</v>
      </c>
      <c r="AI55" s="113" t="s">
        <v>2883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2879</v>
      </c>
      <c r="AI56" s="113" t="s">
        <v>2884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2885</v>
      </c>
      <c r="AI57" s="113" t="s">
        <v>2886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3100</v>
      </c>
      <c r="AI58" s="113" t="s">
        <v>3101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3102</v>
      </c>
      <c r="AI59" s="113" t="s">
        <v>3103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725</v>
      </c>
      <c r="AI60" s="113" t="s">
        <v>726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727</v>
      </c>
      <c r="AI61" s="113" t="s">
        <v>728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1975</v>
      </c>
      <c r="AI62" s="113" t="s">
        <v>1923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1976</v>
      </c>
      <c r="AI63" s="113" t="s">
        <v>1977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1978</v>
      </c>
      <c r="AI64" s="113" t="s">
        <v>1979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1980</v>
      </c>
      <c r="AI65" s="113" t="s">
        <v>1981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1982</v>
      </c>
      <c r="AI66" s="113" t="s">
        <v>1983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1984</v>
      </c>
      <c r="AI67" s="113" t="s">
        <v>1985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3104</v>
      </c>
      <c r="AI68" s="113" t="s">
        <v>3105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3106</v>
      </c>
      <c r="AI69" s="113" t="s">
        <v>3107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3108</v>
      </c>
      <c r="AI70" s="113" t="s">
        <v>3109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1986</v>
      </c>
      <c r="AI71" s="113" t="s">
        <v>1987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1988</v>
      </c>
      <c r="AI72" s="113" t="s">
        <v>1989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1990</v>
      </c>
      <c r="AI73" s="113" t="s">
        <v>1991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3110</v>
      </c>
      <c r="AI74" s="113" t="s">
        <v>3111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1992</v>
      </c>
      <c r="AI75" s="113" t="s">
        <v>1993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1994</v>
      </c>
      <c r="AI76" s="113" t="s">
        <v>1995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1996</v>
      </c>
      <c r="AI77" s="113" t="s">
        <v>1997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1998</v>
      </c>
      <c r="AI78" s="113" t="s">
        <v>1999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2000</v>
      </c>
      <c r="AI79" s="113" t="s">
        <v>2001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2002</v>
      </c>
      <c r="AI80" s="113" t="s">
        <v>2003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528</v>
      </c>
      <c r="AE81" t="str">
        <f t="shared" si="21"/>
        <v>38</v>
      </c>
      <c r="AF81" t="str">
        <f t="shared" si="22"/>
        <v>386</v>
      </c>
      <c r="AH81" s="113" t="s">
        <v>2004</v>
      </c>
      <c r="AI81" s="113" t="s">
        <v>2005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529</v>
      </c>
      <c r="AE82" t="str">
        <f t="shared" si="21"/>
        <v>38</v>
      </c>
      <c r="AF82" t="str">
        <f t="shared" si="22"/>
        <v>386</v>
      </c>
      <c r="AH82" s="113" t="s">
        <v>3112</v>
      </c>
      <c r="AI82" s="113" t="s">
        <v>3113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530</v>
      </c>
      <c r="AE83" t="str">
        <f t="shared" si="21"/>
        <v>38</v>
      </c>
      <c r="AF83" t="str">
        <f t="shared" si="22"/>
        <v>386</v>
      </c>
      <c r="AH83" s="113" t="s">
        <v>3114</v>
      </c>
      <c r="AI83" s="113" t="s">
        <v>3115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3116</v>
      </c>
      <c r="AI84" s="113" t="s">
        <v>3117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729</v>
      </c>
      <c r="AI85" s="113" t="s">
        <v>730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731</v>
      </c>
      <c r="AI86" s="113" t="s">
        <v>732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733</v>
      </c>
      <c r="AI87" s="113" t="s">
        <v>734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735</v>
      </c>
      <c r="AI88" s="113" t="s">
        <v>736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737</v>
      </c>
      <c r="AI89" s="113" t="s">
        <v>738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2006</v>
      </c>
      <c r="AI90" s="113" t="s">
        <v>2007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3118</v>
      </c>
      <c r="AI91" s="113" t="s">
        <v>3119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3120</v>
      </c>
      <c r="AI92" s="113" t="s">
        <v>3121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3122</v>
      </c>
      <c r="AI93" s="113" t="s">
        <v>3123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3124</v>
      </c>
      <c r="AI94" s="113" t="s">
        <v>3125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2008</v>
      </c>
      <c r="AI95" s="113" t="s">
        <v>2009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1011</v>
      </c>
      <c r="AI96" s="113" t="s">
        <v>707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1012</v>
      </c>
      <c r="AI97" s="113" t="s">
        <v>708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509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510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511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512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513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514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181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515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516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517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518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algorithmName="SHA-512" hashValue="TGiqFNGL0HzYkecPpBEDx1GhJnDjXdskabSeYViB/MDJIBdFMfPdm+I6CqNKx8IMw3GKmufaAgoH2mnQpuazeg==" saltValue="cgvU+B4uvvJmYBClqTLB2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zoomScale="90" zoomScaleNormal="90" workbookViewId="0">
      <selection activeCell="G6" sqref="G6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112"/>
    </row>
    <row r="2" spans="1:16382" ht="21" customHeight="1">
      <c r="B2" s="319" t="s">
        <v>1889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1893</v>
      </c>
    </row>
    <row r="4" spans="1:16382" s="239" customFormat="1" ht="89.25">
      <c r="A4" s="238" t="s">
        <v>790</v>
      </c>
      <c r="B4" s="102" t="s">
        <v>163</v>
      </c>
      <c r="C4" s="102" t="s">
        <v>164</v>
      </c>
      <c r="D4" s="102" t="s">
        <v>165</v>
      </c>
      <c r="E4" s="86" t="s">
        <v>177</v>
      </c>
      <c r="F4" s="86" t="s">
        <v>168</v>
      </c>
      <c r="G4" s="86" t="s">
        <v>15</v>
      </c>
      <c r="H4" s="86" t="s">
        <v>741</v>
      </c>
      <c r="I4" s="86" t="s">
        <v>16</v>
      </c>
      <c r="J4" s="86" t="s">
        <v>2938</v>
      </c>
      <c r="K4" s="86" t="s">
        <v>2939</v>
      </c>
      <c r="L4" s="86" t="s">
        <v>2940</v>
      </c>
      <c r="M4" s="86" t="s">
        <v>2941</v>
      </c>
      <c r="N4" s="86" t="s">
        <v>3165</v>
      </c>
      <c r="O4" s="86" t="s">
        <v>3166</v>
      </c>
      <c r="P4" s="2" t="s">
        <v>2867</v>
      </c>
      <c r="Q4" s="86" t="s">
        <v>166</v>
      </c>
      <c r="R4" s="2" t="s">
        <v>167</v>
      </c>
      <c r="S4" s="2" t="s">
        <v>2072</v>
      </c>
      <c r="T4" s="2" t="s">
        <v>2073</v>
      </c>
    </row>
    <row r="5" spans="1:16382" s="18" customFormat="1" ht="19.5" customHeight="1">
      <c r="A5" s="134">
        <v>2026</v>
      </c>
      <c r="B5" s="21"/>
      <c r="C5" s="22" t="s">
        <v>10</v>
      </c>
      <c r="D5" s="14">
        <f t="shared" ref="D5:D10" si="0">SUM(E5:T5)</f>
        <v>197700</v>
      </c>
      <c r="E5" s="205"/>
      <c r="F5" s="205"/>
      <c r="G5" s="248">
        <v>197700</v>
      </c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18" t="str">
        <f>'OPĆI DIO'!$C$1</f>
        <v>22371 VELEUČILIŠTE U KRIŽEVCIMA</v>
      </c>
    </row>
    <row r="6" spans="1:16382" s="18" customFormat="1">
      <c r="A6" s="134">
        <v>2026</v>
      </c>
      <c r="B6" s="32"/>
      <c r="C6" s="33" t="s">
        <v>1888</v>
      </c>
      <c r="D6" s="14">
        <f t="shared" si="0"/>
        <v>2635967</v>
      </c>
      <c r="E6" s="6">
        <f>+'A.2 PRIHODI I RASHODI IF'!E7+'A.2 PRIHODI I RASHODI IF'!E25</f>
        <v>2192471</v>
      </c>
      <c r="F6" s="6">
        <f>'A.2 PRIHODI I RASHODI IF'!E8</f>
        <v>0</v>
      </c>
      <c r="G6" s="6">
        <f>+'A.2 PRIHODI I RASHODI IF'!E10+'A.2 PRIHODI I RASHODI IF'!E26</f>
        <v>135000</v>
      </c>
      <c r="H6" s="6">
        <f>'A.2 PRIHODI I RASHODI IF'!E12</f>
        <v>0</v>
      </c>
      <c r="I6" s="6">
        <f>+'A.2 PRIHODI I RASHODI IF'!E13+'A.2 PRIHODI I RASHODI IF'!E27+'B.2 RAČUN FINANC IF'!E7</f>
        <v>131179</v>
      </c>
      <c r="J6" s="6">
        <f>'A.2 PRIHODI I RASHODI IF'!E15</f>
        <v>2000</v>
      </c>
      <c r="K6" s="6">
        <f>'A.2 PRIHODI I RASHODI IF'!E24</f>
        <v>11702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163615</v>
      </c>
      <c r="O6" s="6">
        <f>SUM('A.2 PRIHODI I RASHODI IF'!E42:E45)</f>
        <v>0</v>
      </c>
      <c r="P6" s="6">
        <f>'A.2 PRIHODI I RASHODI IF'!E46</f>
        <v>0</v>
      </c>
      <c r="Q6" s="6">
        <f>'A.2 PRIHODI I RASHODI IF'!E48</f>
        <v>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22371 VELEUČILIŠTE U KRIŽEVCIMA</v>
      </c>
    </row>
    <row r="7" spans="1:16382" s="18" customFormat="1" ht="21.75" customHeight="1">
      <c r="A7" s="134">
        <v>2026</v>
      </c>
      <c r="B7" s="85"/>
      <c r="C7" s="22" t="s">
        <v>1819</v>
      </c>
      <c r="D7" s="14">
        <f t="shared" si="0"/>
        <v>0</v>
      </c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18" t="str">
        <f>'OPĆI DIO'!$C$1</f>
        <v>22371 VELEUČILIŠTE U KRIŽEVCIMA</v>
      </c>
    </row>
    <row r="8" spans="1:16382" s="18" customFormat="1">
      <c r="A8" s="134">
        <v>2026</v>
      </c>
      <c r="B8" s="32"/>
      <c r="C8" s="33" t="s">
        <v>1890</v>
      </c>
      <c r="D8" s="14">
        <f t="shared" si="0"/>
        <v>2833667</v>
      </c>
      <c r="E8" s="6">
        <f>+E5+E6+E7</f>
        <v>2192471</v>
      </c>
      <c r="F8" s="6">
        <f t="shared" ref="F8:Q8" si="1">+F5+F6+F7</f>
        <v>0</v>
      </c>
      <c r="G8" s="6">
        <f>+G5+G6+G7</f>
        <v>332700</v>
      </c>
      <c r="H8" s="6">
        <f t="shared" si="1"/>
        <v>0</v>
      </c>
      <c r="I8" s="6">
        <f t="shared" si="1"/>
        <v>131179</v>
      </c>
      <c r="J8" s="6">
        <f t="shared" si="1"/>
        <v>2000</v>
      </c>
      <c r="K8" s="6">
        <f>+K5+K6+K7</f>
        <v>11702</v>
      </c>
      <c r="L8" s="6">
        <f t="shared" si="1"/>
        <v>0</v>
      </c>
      <c r="M8" s="6">
        <f>+M5+M6+M7</f>
        <v>0</v>
      </c>
      <c r="N8" s="6">
        <f t="shared" si="1"/>
        <v>163615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1891</v>
      </c>
      <c r="D9" s="14">
        <f t="shared" si="0"/>
        <v>2833667</v>
      </c>
      <c r="E9" s="6">
        <f>'A.2 PRIHODI I RASHODI IF'!E56+'A.2 PRIHODI I RASHODI IF'!E74</f>
        <v>2192471</v>
      </c>
      <c r="F9" s="6">
        <f>'A.2 PRIHODI I RASHODI IF'!E57</f>
        <v>0</v>
      </c>
      <c r="G9" s="6">
        <f>+'A.2 PRIHODI I RASHODI IF'!E59+'A.2 PRIHODI I RASHODI IF'!E75</f>
        <v>332700</v>
      </c>
      <c r="H9" s="6">
        <f>'A.2 PRIHODI I RASHODI IF'!E61</f>
        <v>0</v>
      </c>
      <c r="I9" s="6">
        <f>'A.2 PRIHODI I RASHODI IF'!E62</f>
        <v>131179</v>
      </c>
      <c r="J9" s="6">
        <f>'A.2 PRIHODI I RASHODI IF'!E64</f>
        <v>2000</v>
      </c>
      <c r="K9" s="6">
        <f>'A.2 PRIHODI I RASHODI IF'!E73</f>
        <v>11702</v>
      </c>
      <c r="L9" s="6">
        <f>'A.2 PRIHODI I RASHODI IF'!E78</f>
        <v>0</v>
      </c>
      <c r="M9" s="6">
        <f>'A.2 PRIHODI I RASHODI IF'!E79</f>
        <v>0</v>
      </c>
      <c r="N9" s="6">
        <f>SUM('A.2 PRIHODI I RASHODI IF'!E86:E92)</f>
        <v>163615</v>
      </c>
      <c r="O9" s="6">
        <f>SUM('A.2 PRIHODI I RASHODI IF'!E93:E96)</f>
        <v>0</v>
      </c>
      <c r="P9" s="6">
        <f>'A.2 PRIHODI I RASHODI IF'!E97</f>
        <v>0</v>
      </c>
      <c r="Q9" s="6">
        <f>'A.2 PRIHODI I RASHODI IF'!E99</f>
        <v>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22371 VELEUČILIŠTE U KRIŽEVCIMA</v>
      </c>
    </row>
    <row r="10" spans="1:16382" s="18" customFormat="1" ht="20.25" customHeight="1">
      <c r="A10" s="134">
        <v>2026</v>
      </c>
      <c r="B10" s="116"/>
      <c r="C10" s="116" t="s">
        <v>2936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22371 VELEUČILIŠTE U KRIŽEVCIMA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22371 VELEUČILIŠTE U KRIŽEVCIMA</v>
      </c>
    </row>
    <row r="12" spans="1:16382" s="18" customFormat="1" ht="89.25">
      <c r="A12" s="133" t="s">
        <v>790</v>
      </c>
      <c r="B12" s="20" t="s">
        <v>163</v>
      </c>
      <c r="C12" s="20" t="s">
        <v>164</v>
      </c>
      <c r="D12" s="102" t="s">
        <v>165</v>
      </c>
      <c r="E12" s="86" t="s">
        <v>177</v>
      </c>
      <c r="F12" s="86" t="s">
        <v>168</v>
      </c>
      <c r="G12" s="86" t="s">
        <v>15</v>
      </c>
      <c r="H12" s="86" t="s">
        <v>741</v>
      </c>
      <c r="I12" s="86" t="s">
        <v>16</v>
      </c>
      <c r="J12" s="86" t="s">
        <v>2938</v>
      </c>
      <c r="K12" s="86" t="s">
        <v>2939</v>
      </c>
      <c r="L12" s="86" t="s">
        <v>2940</v>
      </c>
      <c r="M12" s="86" t="s">
        <v>2941</v>
      </c>
      <c r="N12" s="86" t="s">
        <v>3165</v>
      </c>
      <c r="O12" s="86" t="s">
        <v>3166</v>
      </c>
      <c r="P12" s="2" t="s">
        <v>2867</v>
      </c>
      <c r="Q12" s="86" t="s">
        <v>166</v>
      </c>
      <c r="R12" s="2" t="s">
        <v>167</v>
      </c>
      <c r="S12" s="2" t="s">
        <v>2072</v>
      </c>
      <c r="T12" s="2" t="s">
        <v>2073</v>
      </c>
      <c r="U12" s="18" t="str">
        <f>'OPĆI DIO'!$C$1</f>
        <v>22371 VELEUČILIŠTE U KRIŽEVCIMA</v>
      </c>
    </row>
    <row r="13" spans="1:16382" s="18" customFormat="1">
      <c r="A13" s="134">
        <v>2027</v>
      </c>
      <c r="B13" s="21"/>
      <c r="C13" s="22" t="s">
        <v>10</v>
      </c>
      <c r="D13" s="14">
        <f t="shared" ref="D13:D18" si="259">SUM(E13:T13)</f>
        <v>0</v>
      </c>
      <c r="E13" s="75">
        <f t="shared" ref="E13:T13" si="260">-E7</f>
        <v>0</v>
      </c>
      <c r="F13" s="75">
        <f t="shared" si="260"/>
        <v>0</v>
      </c>
      <c r="G13" s="75">
        <f t="shared" si="260"/>
        <v>0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22371 VELEUČILIŠTE U KRIŽEVCIMA</v>
      </c>
    </row>
    <row r="14" spans="1:16382" s="18" customFormat="1">
      <c r="A14" s="134">
        <v>2027</v>
      </c>
      <c r="B14" s="32"/>
      <c r="C14" s="33" t="s">
        <v>1888</v>
      </c>
      <c r="D14" s="14">
        <f t="shared" si="259"/>
        <v>2534795</v>
      </c>
      <c r="E14" s="6">
        <f>+'A.2 PRIHODI I RASHODI IF'!F7+'A.2 PRIHODI I RASHODI IF'!F25</f>
        <v>2192471</v>
      </c>
      <c r="F14" s="6">
        <f>'A.2 PRIHODI I RASHODI IF'!F8</f>
        <v>0</v>
      </c>
      <c r="G14" s="6">
        <f>+'A.2 PRIHODI I RASHODI IF'!F10+'A.2 PRIHODI I RASHODI IF'!F26</f>
        <v>135000</v>
      </c>
      <c r="H14" s="6">
        <f>'A.2 PRIHODI I RASHODI IF'!F12</f>
        <v>0</v>
      </c>
      <c r="I14" s="6">
        <f>+'A.2 PRIHODI I RASHODI IF'!F21+'A.2 PRIHODI I RASHODI IF'!F35+'B.2 RAČUN FINANC IF'!F15</f>
        <v>5571</v>
      </c>
      <c r="J14" s="6">
        <f>'A.2 PRIHODI I RASHODI IF'!F15</f>
        <v>2000</v>
      </c>
      <c r="K14" s="6">
        <f>+'A.2 PRIHODI I RASHODI IF'!F24</f>
        <v>36638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163115</v>
      </c>
      <c r="O14" s="6">
        <f>SUM('A.2 PRIHODI I RASHODI IF'!F50:F53)</f>
        <v>0</v>
      </c>
      <c r="P14" s="6">
        <f>'A.2 PRIHODI I RASHODI IF'!F46</f>
        <v>0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22371 VELEUČILIŠTE U KRIŽEVCIMA</v>
      </c>
    </row>
    <row r="15" spans="1:16382" s="18" customFormat="1">
      <c r="A15" s="134">
        <v>2027</v>
      </c>
      <c r="B15" s="21"/>
      <c r="C15" s="22" t="s">
        <v>1819</v>
      </c>
      <c r="D15" s="14">
        <f t="shared" si="259"/>
        <v>0</v>
      </c>
      <c r="E15" s="207"/>
      <c r="F15" s="207"/>
      <c r="G15" s="207"/>
      <c r="H15" s="207"/>
      <c r="I15" s="207"/>
      <c r="J15" s="207"/>
      <c r="K15" s="207"/>
      <c r="L15" s="207"/>
      <c r="M15" s="205"/>
      <c r="N15" s="207"/>
      <c r="O15" s="207"/>
      <c r="P15" s="207"/>
      <c r="Q15" s="207"/>
      <c r="R15" s="207"/>
      <c r="S15" s="207"/>
      <c r="T15" s="207"/>
      <c r="U15" s="18" t="str">
        <f>'OPĆI DIO'!$C$1</f>
        <v>22371 VELEUČILIŠTE U KRIŽEVCIMA</v>
      </c>
    </row>
    <row r="16" spans="1:16382" s="18" customFormat="1">
      <c r="A16" s="134">
        <v>2027</v>
      </c>
      <c r="B16" s="32"/>
      <c r="C16" s="33" t="s">
        <v>1890</v>
      </c>
      <c r="D16" s="14">
        <f t="shared" si="259"/>
        <v>2534795</v>
      </c>
      <c r="E16" s="6">
        <f>+E13+E14+E15</f>
        <v>2192471</v>
      </c>
      <c r="F16" s="6">
        <f t="shared" ref="F16:T16" si="261">+F13+F14+F15</f>
        <v>0</v>
      </c>
      <c r="G16" s="6">
        <f t="shared" si="261"/>
        <v>135000</v>
      </c>
      <c r="H16" s="6">
        <f t="shared" si="261"/>
        <v>0</v>
      </c>
      <c r="I16" s="6">
        <f t="shared" si="261"/>
        <v>5571</v>
      </c>
      <c r="J16" s="6">
        <f t="shared" si="261"/>
        <v>2000</v>
      </c>
      <c r="K16" s="6">
        <f t="shared" si="261"/>
        <v>36638</v>
      </c>
      <c r="L16" s="6">
        <f t="shared" si="261"/>
        <v>0</v>
      </c>
      <c r="M16" s="6">
        <f t="shared" si="261"/>
        <v>0</v>
      </c>
      <c r="N16" s="6">
        <f t="shared" si="261"/>
        <v>163115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22371 VELEUČILIŠTE U KRIŽEVCIMA</v>
      </c>
    </row>
    <row r="17" spans="1:21" s="18" customFormat="1">
      <c r="A17" s="134">
        <v>2027</v>
      </c>
      <c r="B17" s="30"/>
      <c r="C17" s="31" t="s">
        <v>1891</v>
      </c>
      <c r="D17" s="14">
        <f t="shared" si="259"/>
        <v>2660403</v>
      </c>
      <c r="E17" s="6">
        <f>'A.2 PRIHODI I RASHODI IF'!F56+'A.2 PRIHODI I RASHODI IF'!F74</f>
        <v>2192471</v>
      </c>
      <c r="F17" s="6">
        <f>'A.2 PRIHODI I RASHODI IF'!F57</f>
        <v>0</v>
      </c>
      <c r="G17" s="6">
        <f>+'A.2 PRIHODI I RASHODI IF'!F59+'A.2 PRIHODI I RASHODI IF'!F75</f>
        <v>135000</v>
      </c>
      <c r="H17" s="6">
        <f>'A.2 PRIHODI I RASHODI IF'!F61</f>
        <v>0</v>
      </c>
      <c r="I17" s="6">
        <f>'A.2 PRIHODI I RASHODI IF'!F62</f>
        <v>131179</v>
      </c>
      <c r="J17" s="6">
        <f>'A.2 PRIHODI I RASHODI IF'!F64</f>
        <v>2000</v>
      </c>
      <c r="K17" s="6">
        <f>'A.2 PRIHODI I RASHODI IF'!F73</f>
        <v>36638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163115</v>
      </c>
      <c r="O17" s="6">
        <f>SUM('A.2 PRIHODI I RASHODI IF'!F93:F96)</f>
        <v>0</v>
      </c>
      <c r="P17" s="6">
        <f>'A.2 PRIHODI I RASHODI IF'!F97</f>
        <v>0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22371 VELEUČILIŠTE U KRIŽEVCIMA</v>
      </c>
    </row>
    <row r="18" spans="1:21" s="18" customFormat="1" ht="20.25" customHeight="1">
      <c r="A18" s="134">
        <v>2027</v>
      </c>
      <c r="B18" s="116"/>
      <c r="C18" s="116" t="s">
        <v>2077</v>
      </c>
      <c r="D18" s="34">
        <f t="shared" si="259"/>
        <v>-125608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-125608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22371 VELEUČILIŠTE U KRIŽEVCIMA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22371 VELEUČILIŠTE U KRIŽEVCIMA</v>
      </c>
    </row>
    <row r="20" spans="1:21" s="18" customFormat="1" ht="89.25">
      <c r="A20" s="133" t="s">
        <v>790</v>
      </c>
      <c r="B20" s="20" t="s">
        <v>163</v>
      </c>
      <c r="C20" s="20" t="s">
        <v>164</v>
      </c>
      <c r="D20" s="102" t="s">
        <v>165</v>
      </c>
      <c r="E20" s="86" t="s">
        <v>177</v>
      </c>
      <c r="F20" s="86" t="s">
        <v>168</v>
      </c>
      <c r="G20" s="86" t="s">
        <v>15</v>
      </c>
      <c r="H20" s="86" t="s">
        <v>741</v>
      </c>
      <c r="I20" s="86" t="s">
        <v>16</v>
      </c>
      <c r="J20" s="86" t="s">
        <v>2938</v>
      </c>
      <c r="K20" s="86" t="s">
        <v>2939</v>
      </c>
      <c r="L20" s="86" t="s">
        <v>2940</v>
      </c>
      <c r="M20" s="86" t="s">
        <v>2941</v>
      </c>
      <c r="N20" s="86" t="s">
        <v>3165</v>
      </c>
      <c r="O20" s="86" t="s">
        <v>3166</v>
      </c>
      <c r="P20" s="2" t="s">
        <v>2867</v>
      </c>
      <c r="Q20" s="86" t="s">
        <v>166</v>
      </c>
      <c r="R20" s="2" t="s">
        <v>167</v>
      </c>
      <c r="S20" s="2" t="s">
        <v>2072</v>
      </c>
      <c r="T20" s="2" t="s">
        <v>2073</v>
      </c>
      <c r="U20" s="18" t="str">
        <f>'OPĆI DIO'!$C$1</f>
        <v>22371 VELEUČILIŠTE U KRIŽEVCIMA</v>
      </c>
    </row>
    <row r="21" spans="1:21" s="18" customFormat="1">
      <c r="A21" s="134">
        <v>2028</v>
      </c>
      <c r="B21" s="21"/>
      <c r="C21" s="22" t="s">
        <v>10</v>
      </c>
      <c r="D21" s="14">
        <f t="shared" ref="D21:D26" si="263">SUM(E21:T21)</f>
        <v>0</v>
      </c>
      <c r="E21" s="75">
        <f t="shared" ref="E21:T21" si="264">-E15</f>
        <v>0</v>
      </c>
      <c r="F21" s="75">
        <f t="shared" si="264"/>
        <v>0</v>
      </c>
      <c r="G21" s="75">
        <f t="shared" si="264"/>
        <v>0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22371 VELEUČILIŠTE U KRIŽEVCIMA</v>
      </c>
    </row>
    <row r="22" spans="1:21" s="18" customFormat="1">
      <c r="A22" s="134">
        <v>2028</v>
      </c>
      <c r="B22" s="32"/>
      <c r="C22" s="33" t="s">
        <v>1888</v>
      </c>
      <c r="D22" s="14">
        <f t="shared" si="263"/>
        <v>2960307</v>
      </c>
      <c r="E22" s="6">
        <f>+'A.2 PRIHODI I RASHODI IF'!F7+'A.2 PRIHODI I RASHODI IF'!F25</f>
        <v>2192471</v>
      </c>
      <c r="F22" s="6">
        <f>'A.2 PRIHODI I RASHODI IF'!G8</f>
        <v>0</v>
      </c>
      <c r="G22" s="6">
        <f>+'A.2 PRIHODI I RASHODI IF'!G10+'A.2 PRIHODI I RASHODI IF'!G26</f>
        <v>135000</v>
      </c>
      <c r="H22" s="6">
        <f>'A.2 PRIHODI I RASHODI IF'!G12</f>
        <v>0</v>
      </c>
      <c r="I22" s="6">
        <f>'A.2 PRIHODI I RASHODI IF'!G13+'B.2 RAČUN FINANC IF'!G27</f>
        <v>131179</v>
      </c>
      <c r="J22" s="6">
        <f>'A.2 PRIHODI I RASHODI IF'!G15</f>
        <v>2000</v>
      </c>
      <c r="K22" s="6">
        <f>'A.2 PRIHODI I RASHODI IF'!G24</f>
        <v>34297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64181</v>
      </c>
      <c r="O22" s="6">
        <f>SUM('A.2 PRIHODI I RASHODI IF'!G58:G61)</f>
        <v>401179</v>
      </c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22371 VELEUČILIŠTE U KRIŽEVCIMA</v>
      </c>
    </row>
    <row r="23" spans="1:21" s="18" customFormat="1">
      <c r="A23" s="134">
        <v>2028</v>
      </c>
      <c r="B23" s="21"/>
      <c r="C23" s="22" t="s">
        <v>1819</v>
      </c>
      <c r="D23" s="14">
        <f t="shared" si="263"/>
        <v>0</v>
      </c>
      <c r="E23" s="207"/>
      <c r="F23" s="207"/>
      <c r="G23" s="207"/>
      <c r="H23" s="207"/>
      <c r="I23" s="207"/>
      <c r="J23" s="207"/>
      <c r="K23" s="207"/>
      <c r="L23" s="207"/>
      <c r="M23" s="205"/>
      <c r="N23" s="207"/>
      <c r="O23" s="207"/>
      <c r="P23" s="207"/>
      <c r="Q23" s="207"/>
      <c r="R23" s="207"/>
      <c r="S23" s="207"/>
      <c r="T23" s="207"/>
      <c r="U23" s="18" t="str">
        <f>'OPĆI DIO'!$C$1</f>
        <v>22371 VELEUČILIŠTE U KRIŽEVCIMA</v>
      </c>
    </row>
    <row r="24" spans="1:21" s="18" customFormat="1">
      <c r="A24" s="134">
        <v>2028</v>
      </c>
      <c r="B24" s="32"/>
      <c r="C24" s="33" t="s">
        <v>1890</v>
      </c>
      <c r="D24" s="14">
        <f t="shared" si="263"/>
        <v>2960307</v>
      </c>
      <c r="E24" s="6">
        <f>+E21+E22+E23</f>
        <v>2192471</v>
      </c>
      <c r="F24" s="6">
        <f t="shared" ref="F24:T24" si="265">+F21+F22+F23</f>
        <v>0</v>
      </c>
      <c r="G24" s="6">
        <f t="shared" si="265"/>
        <v>135000</v>
      </c>
      <c r="H24" s="6">
        <f t="shared" si="265"/>
        <v>0</v>
      </c>
      <c r="I24" s="6">
        <f t="shared" si="265"/>
        <v>131179</v>
      </c>
      <c r="J24" s="6">
        <f t="shared" si="265"/>
        <v>2000</v>
      </c>
      <c r="K24" s="6">
        <f t="shared" si="265"/>
        <v>34297</v>
      </c>
      <c r="L24" s="6">
        <f t="shared" si="265"/>
        <v>0</v>
      </c>
      <c r="M24" s="6">
        <f t="shared" si="265"/>
        <v>0</v>
      </c>
      <c r="N24" s="6">
        <f t="shared" si="265"/>
        <v>64181</v>
      </c>
      <c r="O24" s="6">
        <f t="shared" si="265"/>
        <v>401179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22371 VELEUČILIŠTE U KRIŽEVCIMA</v>
      </c>
    </row>
    <row r="25" spans="1:21" s="18" customFormat="1">
      <c r="A25" s="134">
        <v>2028</v>
      </c>
      <c r="B25" s="30"/>
      <c r="C25" s="31" t="s">
        <v>1891</v>
      </c>
      <c r="D25" s="14">
        <f t="shared" si="263"/>
        <v>2559128</v>
      </c>
      <c r="E25" s="6">
        <f>'A.2 PRIHODI I RASHODI IF'!G56+'A.2 PRIHODI I RASHODI IF'!G74</f>
        <v>2192471</v>
      </c>
      <c r="F25" s="6">
        <f>'A.2 PRIHODI I RASHODI IF'!G57</f>
        <v>0</v>
      </c>
      <c r="G25" s="6">
        <f>+'A.2 PRIHODI I RASHODI IF'!G59+'A.2 PRIHODI I RASHODI IF'!G75</f>
        <v>135000</v>
      </c>
      <c r="H25" s="6">
        <f>'A.2 PRIHODI I RASHODI IF'!G61</f>
        <v>0</v>
      </c>
      <c r="I25" s="6">
        <f>'A.2 PRIHODI I RASHODI IF'!G62</f>
        <v>131179</v>
      </c>
      <c r="J25" s="6">
        <f>'A.2 PRIHODI I RASHODI IF'!G64</f>
        <v>2000</v>
      </c>
      <c r="K25" s="6">
        <f>'A.2 PRIHODI I RASHODI IF'!G73</f>
        <v>34297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64181</v>
      </c>
      <c r="O25" s="6">
        <f>SUM('A.2 PRIHODI I RASHODI IF'!G93:G96)</f>
        <v>0</v>
      </c>
      <c r="P25" s="6">
        <f>'A.2 PRIHODI I RASHODI IF'!G97</f>
        <v>0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22371 VELEUČILIŠTE U KRIŽEVCIMA</v>
      </c>
    </row>
    <row r="26" spans="1:21" s="18" customFormat="1" ht="20.25" customHeight="1">
      <c r="A26" s="134">
        <v>2028</v>
      </c>
      <c r="B26" s="116"/>
      <c r="C26" s="116" t="s">
        <v>2937</v>
      </c>
      <c r="D26" s="34">
        <f t="shared" si="263"/>
        <v>401179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401179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22371 VELEUČILIŠTE U KRIŽEVCIMA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H37" sqref="H37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3" t="s">
        <v>1768</v>
      </c>
      <c r="B2" s="323"/>
      <c r="C2" s="323"/>
      <c r="D2" s="323"/>
      <c r="E2" s="323"/>
      <c r="F2" s="323"/>
      <c r="G2" s="323"/>
      <c r="H2" s="323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3" t="s">
        <v>1769</v>
      </c>
      <c r="B4" s="323"/>
      <c r="C4" s="323"/>
      <c r="D4" s="323"/>
      <c r="E4" s="323"/>
      <c r="F4" s="323"/>
      <c r="G4" s="323"/>
      <c r="H4" s="323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3" t="s">
        <v>2025</v>
      </c>
      <c r="B6" s="323"/>
      <c r="C6" s="323"/>
      <c r="D6" s="323"/>
      <c r="E6" s="323"/>
      <c r="F6" s="323"/>
      <c r="G6" s="323"/>
      <c r="H6" s="323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4" t="s">
        <v>2026</v>
      </c>
      <c r="B8" s="325"/>
      <c r="C8" s="326"/>
      <c r="D8" s="166" t="s">
        <v>2923</v>
      </c>
      <c r="E8" s="166" t="s">
        <v>2924</v>
      </c>
      <c r="F8" s="167" t="s">
        <v>2925</v>
      </c>
      <c r="G8" s="167" t="s">
        <v>2074</v>
      </c>
      <c r="H8" s="167" t="s">
        <v>2926</v>
      </c>
    </row>
    <row r="9" spans="1:10">
      <c r="A9" s="320">
        <v>1</v>
      </c>
      <c r="B9" s="321"/>
      <c r="C9" s="322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1820</v>
      </c>
      <c r="D10" s="195">
        <f>+D11+D19</f>
        <v>0</v>
      </c>
      <c r="E10" s="195">
        <f>+E11+E19</f>
        <v>0</v>
      </c>
      <c r="F10" s="195">
        <f>+F11+F19</f>
        <v>2635967</v>
      </c>
      <c r="G10" s="195">
        <f>+G11+G19</f>
        <v>2660403</v>
      </c>
      <c r="H10" s="195">
        <f>+H11+H19</f>
        <v>2559128</v>
      </c>
      <c r="I10" s="193" t="str">
        <f>'OPĆI DIO'!$C$1</f>
        <v>22371 VELEUČILIŠTE U KRIŽEVCIMA</v>
      </c>
    </row>
    <row r="11" spans="1:10">
      <c r="A11" s="170">
        <v>6</v>
      </c>
      <c r="B11" s="170"/>
      <c r="C11" s="170" t="s">
        <v>2027</v>
      </c>
      <c r="D11" s="188">
        <f>SUM(D12:D18)</f>
        <v>0</v>
      </c>
      <c r="E11" s="188">
        <f>SUM(E12:E18)</f>
        <v>0</v>
      </c>
      <c r="F11" s="188">
        <f>SUM(F12:F18)</f>
        <v>2635967</v>
      </c>
      <c r="G11" s="188">
        <f>SUM(G12:G18)</f>
        <v>2660403</v>
      </c>
      <c r="H11" s="188">
        <f>SUM(H12:H18)</f>
        <v>2559128</v>
      </c>
      <c r="I11" s="193" t="str">
        <f>'OPĆI DIO'!$C$1</f>
        <v>22371 VELEUČILIŠTE U KRIŽEVCIMA</v>
      </c>
    </row>
    <row r="12" spans="1:10">
      <c r="A12" s="170"/>
      <c r="B12" s="171">
        <v>61</v>
      </c>
      <c r="C12" s="171" t="s">
        <v>1771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22371 VELEUČILIŠTE U KRIŽEVCIMA</v>
      </c>
    </row>
    <row r="13" spans="1:10" ht="30">
      <c r="A13" s="170"/>
      <c r="B13" s="171">
        <v>63</v>
      </c>
      <c r="C13" s="171" t="s">
        <v>1772</v>
      </c>
      <c r="D13" s="218"/>
      <c r="E13" s="218"/>
      <c r="F13" s="209">
        <f>SUMIF('Unos prihoda i primitaka'!$N$3:$N$505,$B13,'Unos prihoda i primitaka'!I$3:I$505)</f>
        <v>177317</v>
      </c>
      <c r="G13" s="209">
        <f>SUMIF('Unos prihoda i primitaka'!$N$3:$N$505,$B13,'Unos prihoda i primitaka'!J$3:J$505)</f>
        <v>201753</v>
      </c>
      <c r="H13" s="209">
        <f>SUMIF('Unos prihoda i primitaka'!$N$3:$N$505,$B13,'Unos prihoda i primitaka'!K$3:K$505)</f>
        <v>100478</v>
      </c>
      <c r="I13" s="193" t="str">
        <f>'OPĆI DIO'!$C$1</f>
        <v>22371 VELEUČILIŠTE U KRIŽEVCIMA</v>
      </c>
    </row>
    <row r="14" spans="1:10">
      <c r="A14" s="170"/>
      <c r="B14" s="171">
        <v>64</v>
      </c>
      <c r="C14" s="171" t="s">
        <v>1773</v>
      </c>
      <c r="D14" s="218"/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22371 VELEUČILIŠTE U KRIŽEVCIMA</v>
      </c>
    </row>
    <row r="15" spans="1:10" ht="45">
      <c r="A15" s="170"/>
      <c r="B15" s="171">
        <v>65</v>
      </c>
      <c r="C15" s="171" t="s">
        <v>1774</v>
      </c>
      <c r="D15" s="218"/>
      <c r="E15" s="218"/>
      <c r="F15" s="209">
        <f>SUMIF('Unos prihoda i primitaka'!$N$3:$N$505,$B15,'Unos prihoda i primitaka'!I$3:I$505)</f>
        <v>131179</v>
      </c>
      <c r="G15" s="209">
        <f>SUMIF('Unos prihoda i primitaka'!$N$3:$N$505,$B15,'Unos prihoda i primitaka'!J$3:J$505)</f>
        <v>131179</v>
      </c>
      <c r="H15" s="209">
        <f>SUMIF('Unos prihoda i primitaka'!$N$3:$N$505,$B15,'Unos prihoda i primitaka'!K$3:K$505)</f>
        <v>131179</v>
      </c>
      <c r="I15" s="193" t="str">
        <f>'OPĆI DIO'!$C$1</f>
        <v>22371 VELEUČILIŠTE U KRIŽEVCIMA</v>
      </c>
    </row>
    <row r="16" spans="1:10" ht="30">
      <c r="A16" s="170"/>
      <c r="B16" s="171">
        <v>66</v>
      </c>
      <c r="C16" s="171" t="s">
        <v>1775</v>
      </c>
      <c r="D16" s="218"/>
      <c r="E16" s="218"/>
      <c r="F16" s="209">
        <f>SUMIF('Unos prihoda i primitaka'!$N$3:$N$505,$B16,'Unos prihoda i primitaka'!I$3:I$505)</f>
        <v>135000</v>
      </c>
      <c r="G16" s="209">
        <f>SUMIF('Unos prihoda i primitaka'!$N$3:$N$505,$B16,'Unos prihoda i primitaka'!J$3:J$505)</f>
        <v>135000</v>
      </c>
      <c r="H16" s="209">
        <f>SUMIF('Unos prihoda i primitaka'!$N$3:$N$505,$B16,'Unos prihoda i primitaka'!K$3:K$505)</f>
        <v>135000</v>
      </c>
      <c r="I16" s="193" t="str">
        <f>'OPĆI DIO'!$C$1</f>
        <v>22371 VELEUČILIŠTE U KRIŽEVCIMA</v>
      </c>
    </row>
    <row r="17" spans="1:9" ht="30">
      <c r="A17" s="170"/>
      <c r="B17" s="171">
        <v>67</v>
      </c>
      <c r="C17" s="171" t="s">
        <v>1780</v>
      </c>
      <c r="D17" s="218"/>
      <c r="E17" s="218"/>
      <c r="F17" s="209">
        <f>SUMIF('Unos prihoda i primitaka'!$N$3:$N$505,$B17,'Unos prihoda i primitaka'!I$3:I$505)</f>
        <v>2192471</v>
      </c>
      <c r="G17" s="209">
        <f>SUMIF('Unos prihoda i primitaka'!$N$3:$N$505,$B17,'Unos prihoda i primitaka'!J$3:J$505)</f>
        <v>2192471</v>
      </c>
      <c r="H17" s="209">
        <f>SUMIF('Unos prihoda i primitaka'!$N$3:$N$505,$B17,'Unos prihoda i primitaka'!K$3:K$505)</f>
        <v>2192471</v>
      </c>
      <c r="I17" s="193" t="str">
        <f>'OPĆI DIO'!$C$1</f>
        <v>22371 VELEUČILIŠTE U KRIŽEVCIMA</v>
      </c>
    </row>
    <row r="18" spans="1:9">
      <c r="A18" s="170"/>
      <c r="B18" s="171">
        <v>68</v>
      </c>
      <c r="C18" s="171" t="s">
        <v>1776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22371 VELEUČILIŠTE U KRIŽEVCIMA</v>
      </c>
    </row>
    <row r="19" spans="1:9" s="193" customFormat="1" ht="30">
      <c r="A19" s="190">
        <v>7</v>
      </c>
      <c r="B19" s="190"/>
      <c r="C19" s="191" t="s">
        <v>2028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22371 VELEUČILIŠTE U KRIŽEVCIMA</v>
      </c>
    </row>
    <row r="20" spans="1:9" ht="30">
      <c r="A20" s="172"/>
      <c r="B20" s="173">
        <v>71</v>
      </c>
      <c r="C20" s="171" t="s">
        <v>1777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22371 VELEUČILIŠTE U KRIŽEVCIMA</v>
      </c>
    </row>
    <row r="21" spans="1:9" ht="30">
      <c r="A21" s="172"/>
      <c r="B21" s="173">
        <v>72</v>
      </c>
      <c r="C21" s="171" t="s">
        <v>1778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22371 VELEUČILIŠTE U KRIŽEVCIMA</v>
      </c>
    </row>
    <row r="24" spans="1:9" ht="30">
      <c r="A24" s="324" t="s">
        <v>2026</v>
      </c>
      <c r="B24" s="325"/>
      <c r="C24" s="326"/>
      <c r="D24" s="166" t="s">
        <v>2923</v>
      </c>
      <c r="E24" s="166" t="s">
        <v>2924</v>
      </c>
      <c r="F24" s="167" t="s">
        <v>2925</v>
      </c>
      <c r="G24" s="167" t="s">
        <v>2074</v>
      </c>
      <c r="H24" s="167" t="s">
        <v>2926</v>
      </c>
    </row>
    <row r="25" spans="1:9">
      <c r="A25" s="320">
        <v>1</v>
      </c>
      <c r="B25" s="321"/>
      <c r="C25" s="322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176</v>
      </c>
      <c r="D26" s="208">
        <f>+D27+D35</f>
        <v>0</v>
      </c>
      <c r="E26" s="208">
        <f>+E27+E35</f>
        <v>0</v>
      </c>
      <c r="F26" s="208">
        <f>+F27+F35</f>
        <v>2833667</v>
      </c>
      <c r="G26" s="208">
        <f>+G27+G35</f>
        <v>2660403</v>
      </c>
      <c r="H26" s="208">
        <f>+H27+H35</f>
        <v>2559128</v>
      </c>
      <c r="I26" s="193" t="str">
        <f>'OPĆI DIO'!$C$1</f>
        <v>22371 VELEUČILIŠTE U KRIŽEVCIMA</v>
      </c>
    </row>
    <row r="27" spans="1:9">
      <c r="A27" s="170">
        <v>3</v>
      </c>
      <c r="B27" s="170"/>
      <c r="C27" s="170" t="s">
        <v>2029</v>
      </c>
      <c r="D27" s="187">
        <f>SUM(D28:D34)</f>
        <v>0</v>
      </c>
      <c r="E27" s="187">
        <f>SUM(E28:E34)</f>
        <v>0</v>
      </c>
      <c r="F27" s="187">
        <f>SUM(F28:F34)</f>
        <v>2630454</v>
      </c>
      <c r="G27" s="187">
        <f>SUM(G28:G34)</f>
        <v>2651285</v>
      </c>
      <c r="H27" s="187">
        <f>SUM(H28:H34)</f>
        <v>2558628</v>
      </c>
      <c r="I27" s="193" t="str">
        <f>'OPĆI DIO'!$C$1</f>
        <v>22371 VELEUČILIŠTE U KRIŽEVCIMA</v>
      </c>
    </row>
    <row r="28" spans="1:9">
      <c r="A28" s="170"/>
      <c r="B28" s="171">
        <v>31</v>
      </c>
      <c r="C28" s="171" t="s">
        <v>152</v>
      </c>
      <c r="D28" s="219"/>
      <c r="E28" s="219"/>
      <c r="F28" s="211">
        <f>SUMIF('Unos rashoda i izdataka'!$Q$3:$Q$501,$B28,'Unos rashoda i izdataka'!K$3:K$501)+SUMIF('Unos rashoda P4'!$T$3:$T$501,$B28,'Unos rashoda P4'!I$3:I$501)</f>
        <v>2111284</v>
      </c>
      <c r="G28" s="211">
        <f>SUMIF('Unos rashoda i izdataka'!$Q$3:$Q$501,$B28,'Unos rashoda i izdataka'!L$3:L$501)+SUMIF('Unos rashoda P4'!$T$3:$T$501,$B28,'Unos rashoda P4'!J$3:J$501)</f>
        <v>2107679</v>
      </c>
      <c r="H28" s="211">
        <f>SUMIF('Unos rashoda i izdataka'!$Q$3:$Q$501,$B28,'Unos rashoda i izdataka'!M$3:M$501)+SUMIF('Unos rashoda P4'!$T$3:$T$501,$B28,'Unos rashoda P4'!K$3:K$501)</f>
        <v>2052305</v>
      </c>
      <c r="I28" s="193" t="str">
        <f>'OPĆI DIO'!$C$1</f>
        <v>22371 VELEUČILIŠTE U KRIŽEVCIMA</v>
      </c>
    </row>
    <row r="29" spans="1:9">
      <c r="A29" s="173"/>
      <c r="B29" s="173">
        <v>32</v>
      </c>
      <c r="C29" s="179" t="s">
        <v>153</v>
      </c>
      <c r="D29" s="220"/>
      <c r="E29" s="220"/>
      <c r="F29" s="211">
        <f>SUMIF('Unos rashoda i izdataka'!$Q$3:$Q$501,$B29,'Unos rashoda i izdataka'!K$3:K$501)+SUMIF('Unos rashoda P4'!$T$3:$T$501,$B29,'Unos rashoda P4'!I$3:I$501)</f>
        <v>505968</v>
      </c>
      <c r="G29" s="211">
        <f>SUMIF('Unos rashoda i izdataka'!$Q$3:$Q$501,$B29,'Unos rashoda i izdataka'!L$3:L$501)+SUMIF('Unos rashoda P4'!$T$3:$T$501,$B29,'Unos rashoda P4'!J$3:J$501)</f>
        <v>505468</v>
      </c>
      <c r="H29" s="211">
        <f>SUMIF('Unos rashoda i izdataka'!$Q$3:$Q$501,$B29,'Unos rashoda i izdataka'!M$3:M$501)+SUMIF('Unos rashoda P4'!$T$3:$T$501,$B29,'Unos rashoda P4'!K$3:K$501)</f>
        <v>470526</v>
      </c>
      <c r="I29" s="193" t="str">
        <f>'OPĆI DIO'!$C$1</f>
        <v>22371 VELEUČILIŠTE U KRIŽEVCIMA</v>
      </c>
    </row>
    <row r="30" spans="1:9">
      <c r="A30" s="173"/>
      <c r="B30" s="173">
        <v>34</v>
      </c>
      <c r="C30" s="179" t="s">
        <v>154</v>
      </c>
      <c r="D30" s="220"/>
      <c r="E30" s="220"/>
      <c r="F30" s="211">
        <f>SUMIF('Unos rashoda i izdataka'!$Q$3:$Q$501,$B30,'Unos rashoda i izdataka'!K$3:K$501)+SUMIF('Unos rashoda P4'!$T$3:$T$501,$B30,'Unos rashoda P4'!I$3:I$501)</f>
        <v>1500</v>
      </c>
      <c r="G30" s="211">
        <f>SUMIF('Unos rashoda i izdataka'!$Q$3:$Q$501,$B30,'Unos rashoda i izdataka'!L$3:L$501)+SUMIF('Unos rashoda P4'!$T$3:$T$501,$B30,'Unos rashoda P4'!J$3:J$501)</f>
        <v>1500</v>
      </c>
      <c r="H30" s="211">
        <f>SUMIF('Unos rashoda i izdataka'!$Q$3:$Q$501,$B30,'Unos rashoda i izdataka'!M$3:M$501)+SUMIF('Unos rashoda P4'!$T$3:$T$501,$B30,'Unos rashoda P4'!K$3:K$501)</f>
        <v>1500</v>
      </c>
      <c r="I30" s="193" t="str">
        <f>'OPĆI DIO'!$C$1</f>
        <v>22371 VELEUČILIŠTE U KRIŽEVCIMA</v>
      </c>
    </row>
    <row r="31" spans="1:9">
      <c r="A31" s="173"/>
      <c r="B31" s="173">
        <v>35</v>
      </c>
      <c r="C31" s="179" t="s">
        <v>169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22371 VELEUČILIŠTE U KRIŽEVCIMA</v>
      </c>
    </row>
    <row r="32" spans="1:9" ht="30">
      <c r="A32" s="173"/>
      <c r="B32" s="173">
        <v>36</v>
      </c>
      <c r="C32" s="179" t="s">
        <v>155</v>
      </c>
      <c r="D32" s="220"/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22371 VELEUČILIŠTE U KRIŽEVCIMA</v>
      </c>
    </row>
    <row r="33" spans="1:9" ht="30">
      <c r="A33" s="173"/>
      <c r="B33" s="173">
        <v>37</v>
      </c>
      <c r="C33" s="179" t="s">
        <v>170</v>
      </c>
      <c r="D33" s="220"/>
      <c r="E33" s="220"/>
      <c r="F33" s="211">
        <f>SUMIF('Unos rashoda i izdataka'!$Q$3:$Q$501,$B33,'Unos rashoda i izdataka'!K$3:K$501)+SUMIF('Unos rashoda P4'!$T$3:$T$501,$B33,'Unos rashoda P4'!I$3:I$501)</f>
        <v>11702</v>
      </c>
      <c r="G33" s="211">
        <f>SUMIF('Unos rashoda i izdataka'!$Q$3:$Q$501,$B33,'Unos rashoda i izdataka'!L$3:L$501)+SUMIF('Unos rashoda P4'!$T$3:$T$501,$B33,'Unos rashoda P4'!J$3:J$501)</f>
        <v>36638</v>
      </c>
      <c r="H33" s="211">
        <f>SUMIF('Unos rashoda i izdataka'!$Q$3:$Q$501,$B33,'Unos rashoda i izdataka'!M$3:M$501)+SUMIF('Unos rashoda P4'!$T$3:$T$501,$B33,'Unos rashoda P4'!K$3:K$501)</f>
        <v>34297</v>
      </c>
      <c r="I33" s="193" t="str">
        <f>'OPĆI DIO'!$C$1</f>
        <v>22371 VELEUČILIŠTE U KRIŽEVCIMA</v>
      </c>
    </row>
    <row r="34" spans="1:9" ht="30">
      <c r="A34" s="173"/>
      <c r="B34" s="173">
        <v>38</v>
      </c>
      <c r="C34" s="179" t="s">
        <v>2901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22371 VELEUČILIŠTE U KRIŽEVCIMA</v>
      </c>
    </row>
    <row r="35" spans="1:9" ht="30">
      <c r="A35" s="176">
        <v>4</v>
      </c>
      <c r="B35" s="176"/>
      <c r="C35" s="177" t="s">
        <v>2030</v>
      </c>
      <c r="D35" s="187">
        <f>SUM(D36:D40)</f>
        <v>0</v>
      </c>
      <c r="E35" s="187">
        <f>SUM(E36:E40)</f>
        <v>0</v>
      </c>
      <c r="F35" s="187">
        <f>SUM(F36:F40)</f>
        <v>203213</v>
      </c>
      <c r="G35" s="187">
        <f>SUM(G36:G40)</f>
        <v>9118</v>
      </c>
      <c r="H35" s="187">
        <f>SUM(H36:H40)</f>
        <v>500</v>
      </c>
      <c r="I35" s="193" t="str">
        <f>'OPĆI DIO'!$C$1</f>
        <v>22371 VELEUČILIŠTE U KRIŽEVCIMA</v>
      </c>
    </row>
    <row r="36" spans="1:9" ht="30">
      <c r="A36" s="171"/>
      <c r="B36" s="171">
        <v>41</v>
      </c>
      <c r="C36" s="178" t="s">
        <v>171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22371 VELEUČILIŠTE U KRIŽEVCIMA</v>
      </c>
    </row>
    <row r="37" spans="1:9" ht="30">
      <c r="A37" s="171"/>
      <c r="B37" s="171">
        <v>42</v>
      </c>
      <c r="C37" s="178" t="s">
        <v>159</v>
      </c>
      <c r="D37" s="219"/>
      <c r="E37" s="219"/>
      <c r="F37" s="211">
        <f>SUMIF('Unos rashoda i izdataka'!$Q$3:$Q$501,$B37,'Unos rashoda i izdataka'!K$3:K$501)+SUMIF('Unos rashoda P4'!$T$3:$T$501,$B37,'Unos rashoda P4'!I$3:I$501)</f>
        <v>203213</v>
      </c>
      <c r="G37" s="211">
        <f>SUMIF('Unos rashoda i izdataka'!$Q$3:$Q$501,$B37,'Unos rashoda i izdataka'!L$3:L$501)+SUMIF('Unos rashoda P4'!$T$3:$T$501,$B37,'Unos rashoda P4'!J$3:J$501)</f>
        <v>9118</v>
      </c>
      <c r="H37" s="211">
        <f>SUMIF('Unos rashoda i izdataka'!$Q$3:$Q$501,$B37,'Unos rashoda i izdataka'!M$3:M$501)+SUMIF('Unos rashoda P4'!$T$3:$T$501,$B37,'Unos rashoda P4'!K$3:K$501)</f>
        <v>500</v>
      </c>
      <c r="I37" s="193" t="str">
        <f>'OPĆI DIO'!$C$1</f>
        <v>22371 VELEUČILIŠTE U KRIŽEVCIMA</v>
      </c>
    </row>
    <row r="38" spans="1:9" ht="30">
      <c r="A38" s="171"/>
      <c r="B38" s="171">
        <v>43</v>
      </c>
      <c r="C38" s="178" t="s">
        <v>172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22371 VELEUČILIŠTE U KRIŽEVCIMA</v>
      </c>
    </row>
    <row r="39" spans="1:9" ht="30">
      <c r="A39" s="171"/>
      <c r="B39" s="171">
        <v>44</v>
      </c>
      <c r="C39" s="178" t="s">
        <v>173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22371 VELEUČILIŠTE U KRIŽEVCIMA</v>
      </c>
    </row>
    <row r="40" spans="1:9" ht="30">
      <c r="A40" s="171"/>
      <c r="B40" s="171">
        <v>45</v>
      </c>
      <c r="C40" s="178" t="s">
        <v>156</v>
      </c>
      <c r="D40" s="219"/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22371 VELEUČILIŠTE U KRIŽEVCIMA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D68" activePane="bottomRight" state="frozen"/>
      <selection pane="topRight" activeCell="B1" sqref="B1"/>
      <selection pane="bottomLeft" activeCell="A5" sqref="A5"/>
      <selection pane="bottomRight" activeCell="F43" sqref="F43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7" t="s">
        <v>2031</v>
      </c>
      <c r="C1" s="327"/>
      <c r="D1" s="327"/>
      <c r="E1" s="327"/>
      <c r="F1" s="327"/>
      <c r="G1" s="327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2026</v>
      </c>
      <c r="C3" s="288" t="s">
        <v>2923</v>
      </c>
      <c r="D3" s="288" t="s">
        <v>2924</v>
      </c>
      <c r="E3" s="289" t="s">
        <v>2925</v>
      </c>
      <c r="F3" s="289" t="s">
        <v>2074</v>
      </c>
      <c r="G3" s="289" t="s">
        <v>2926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1820</v>
      </c>
      <c r="C5" s="294">
        <f>+C6+C9+C11+C14+C47+C49</f>
        <v>0</v>
      </c>
      <c r="D5" s="294">
        <f>+D6+D9+D11+D14+D47+D49</f>
        <v>0</v>
      </c>
      <c r="E5" s="294">
        <f>+E6+E9+E11+E14+E47+E49+E51</f>
        <v>2570786</v>
      </c>
      <c r="F5" s="294">
        <f>+F6+F9+F11+F14+F47+F49+F51</f>
        <v>2595722</v>
      </c>
      <c r="G5" s="294">
        <f>+G6+G9+G11+G14+G47+G49+G51</f>
        <v>2494947</v>
      </c>
      <c r="H5" s="193" t="str">
        <f>'OPĆI DIO'!$C$1</f>
        <v>22371 VELEUČILIŠTE U KRIŽEVCIMA</v>
      </c>
    </row>
    <row r="6" spans="1:8">
      <c r="A6" s="275">
        <v>1</v>
      </c>
      <c r="B6" s="295" t="s">
        <v>2032</v>
      </c>
      <c r="C6" s="189">
        <f>+C7+C8</f>
        <v>0</v>
      </c>
      <c r="D6" s="192">
        <f>+D7+D8</f>
        <v>0</v>
      </c>
      <c r="E6" s="192">
        <f>+E7+E8</f>
        <v>2192471</v>
      </c>
      <c r="F6" s="192">
        <f>+F7+F8</f>
        <v>2192471</v>
      </c>
      <c r="G6" s="192">
        <f>+G7+G8</f>
        <v>2192471</v>
      </c>
      <c r="H6" s="193" t="str">
        <f>'OPĆI DIO'!$C$1</f>
        <v>22371 VELEUČILIŠTE U KRIŽEVCIMA</v>
      </c>
    </row>
    <row r="7" spans="1:8">
      <c r="A7" s="275">
        <v>11</v>
      </c>
      <c r="B7" s="296" t="s">
        <v>2033</v>
      </c>
      <c r="C7" s="297"/>
      <c r="D7" s="297"/>
      <c r="E7" s="298">
        <f>SUMIF('Unos prihoda i primitaka'!$D$3:$D$505,$A7,'Unos prihoda i primitaka'!I$3:I$505)</f>
        <v>2192471</v>
      </c>
      <c r="F7" s="298">
        <f>SUMIF('Unos prihoda i primitaka'!$D$3:$D$505,$A7,'Unos prihoda i primitaka'!J$3:J$505)</f>
        <v>2192471</v>
      </c>
      <c r="G7" s="298">
        <f>SUMIF('Unos prihoda i primitaka'!$D$3:$D$505,$A7,'Unos prihoda i primitaka'!K$3:K$505)</f>
        <v>2192471</v>
      </c>
      <c r="H7" s="193" t="str">
        <f>'OPĆI DIO'!$C$1</f>
        <v>22371 VELEUČILIŠTE U KRIŽEVCIMA</v>
      </c>
    </row>
    <row r="8" spans="1:8">
      <c r="A8" s="275">
        <v>12</v>
      </c>
      <c r="B8" s="299" t="s">
        <v>2034</v>
      </c>
      <c r="C8" s="297"/>
      <c r="D8" s="297"/>
      <c r="E8" s="298">
        <f>SUMIF('Unos prihoda i primitaka'!$D$3:$D$505,$A8,'Unos prihoda i primitaka'!I$3:I$505)</f>
        <v>0</v>
      </c>
      <c r="F8" s="298">
        <f>SUMIF('Unos prihoda i primitaka'!$D$3:$D$505,$A8,'Unos prihoda i primitaka'!J$3:J$505)</f>
        <v>0</v>
      </c>
      <c r="G8" s="298">
        <f>SUMIF('Unos prihoda i primitaka'!$D$3:$D$505,$A8,'Unos prihoda i primitaka'!K$3:K$505)</f>
        <v>0</v>
      </c>
      <c r="H8" s="193" t="str">
        <f>'OPĆI DIO'!$C$1</f>
        <v>22371 VELEUČILIŠTE U KRIŽEVCIMA</v>
      </c>
    </row>
    <row r="9" spans="1:8" s="193" customFormat="1">
      <c r="A9" s="278">
        <v>3</v>
      </c>
      <c r="B9" s="295" t="s">
        <v>2035</v>
      </c>
      <c r="C9" s="192">
        <f>+C10</f>
        <v>0</v>
      </c>
      <c r="D9" s="192">
        <f>+D10</f>
        <v>0</v>
      </c>
      <c r="E9" s="192">
        <f>+E10</f>
        <v>135000</v>
      </c>
      <c r="F9" s="192">
        <f>+F10</f>
        <v>135000</v>
      </c>
      <c r="G9" s="192">
        <f>+G10</f>
        <v>135000</v>
      </c>
      <c r="H9" s="193" t="str">
        <f>'OPĆI DIO'!$C$1</f>
        <v>22371 VELEUČILIŠTE U KRIŽEVCIMA</v>
      </c>
    </row>
    <row r="10" spans="1:8">
      <c r="A10" s="275">
        <v>31</v>
      </c>
      <c r="B10" s="300" t="s">
        <v>2036</v>
      </c>
      <c r="C10" s="297"/>
      <c r="D10" s="297"/>
      <c r="E10" s="298">
        <f>SUMIF('Unos prihoda i primitaka'!$D$3:$D$505,$A10,'Unos prihoda i primitaka'!I$3:I$505)</f>
        <v>135000</v>
      </c>
      <c r="F10" s="298">
        <f>SUMIF('Unos prihoda i primitaka'!$D$3:$D$505,$A10,'Unos prihoda i primitaka'!J$3:J$505)</f>
        <v>135000</v>
      </c>
      <c r="G10" s="298">
        <f>SUMIF('Unos prihoda i primitaka'!$D$3:$D$505,$A10,'Unos prihoda i primitaka'!K$3:K$505)</f>
        <v>135000</v>
      </c>
      <c r="H10" s="193" t="str">
        <f>'OPĆI DIO'!$C$1</f>
        <v>22371 VELEUČILIŠTE U KRIŽEVCIMA</v>
      </c>
    </row>
    <row r="11" spans="1:8" s="193" customFormat="1">
      <c r="A11" s="278">
        <v>4</v>
      </c>
      <c r="B11" s="295" t="s">
        <v>2037</v>
      </c>
      <c r="C11" s="192">
        <f>+C12+C13</f>
        <v>0</v>
      </c>
      <c r="D11" s="192">
        <f>+D12+D13</f>
        <v>0</v>
      </c>
      <c r="E11" s="192">
        <f>+E12+E13</f>
        <v>131179</v>
      </c>
      <c r="F11" s="192">
        <f>+F12+F13</f>
        <v>131179</v>
      </c>
      <c r="G11" s="192">
        <f>+G12+G13</f>
        <v>131179</v>
      </c>
      <c r="H11" s="193" t="str">
        <f>'OPĆI DIO'!$C$1</f>
        <v>22371 VELEUČILIŠTE U KRIŽEVCIMA</v>
      </c>
    </row>
    <row r="12" spans="1:8">
      <c r="A12" s="275">
        <v>41</v>
      </c>
      <c r="B12" s="300" t="s">
        <v>2038</v>
      </c>
      <c r="C12" s="297"/>
      <c r="D12" s="297"/>
      <c r="E12" s="298">
        <f>SUMIF('Unos prihoda i primitaka'!$D$3:$D$505,$A12,'Unos prihoda i primitaka'!I$3:I$505)</f>
        <v>0</v>
      </c>
      <c r="F12" s="298">
        <f>SUMIF('Unos prihoda i primitaka'!$D$3:$D$505,$A12,'Unos prihoda i primitaka'!J$3:J$505)</f>
        <v>0</v>
      </c>
      <c r="G12" s="298">
        <f>SUMIF('Unos prihoda i primitaka'!$D$3:$D$505,$A12,'Unos prihoda i primitaka'!K$3:K$505)</f>
        <v>0</v>
      </c>
      <c r="H12" s="193" t="str">
        <f>'OPĆI DIO'!$C$1</f>
        <v>22371 VELEUČILIŠTE U KRIŽEVCIMA</v>
      </c>
    </row>
    <row r="13" spans="1:8">
      <c r="A13" s="275">
        <v>43</v>
      </c>
      <c r="B13" s="300" t="s">
        <v>2039</v>
      </c>
      <c r="C13" s="297"/>
      <c r="D13" s="297"/>
      <c r="E13" s="298">
        <f>SUMIF('Unos prihoda i primitaka'!$C$3:$C$505,$A13,'Unos prihoda i primitaka'!I$3:I$505)-'B.2 RAČUN FINANC IF'!E7</f>
        <v>131179</v>
      </c>
      <c r="F13" s="298">
        <f>SUMIF('Unos prihoda i primitaka'!$C$3:$C$505,$A13,'Unos prihoda i primitaka'!J$3:J$505)-'B.2 RAČUN FINANC IF'!F7</f>
        <v>131179</v>
      </c>
      <c r="G13" s="298">
        <f>SUMIF('Unos prihoda i primitaka'!$C$3:$C$505,$A13,'Unos prihoda i primitaka'!K$3:K$505)-'B.2 RAČUN FINANC IF'!G7</f>
        <v>131179</v>
      </c>
      <c r="H13" s="193" t="str">
        <f>'OPĆI DIO'!$C$1</f>
        <v>22371 VELEUČILIŠTE U KRIŽEVCIMA</v>
      </c>
    </row>
    <row r="14" spans="1:8" s="193" customFormat="1">
      <c r="A14" s="278">
        <v>5</v>
      </c>
      <c r="B14" s="295" t="s">
        <v>2040</v>
      </c>
      <c r="C14" s="192">
        <f>+C15+C23+C29+C30+C35+C37+C42+C46</f>
        <v>0</v>
      </c>
      <c r="D14" s="192">
        <f>+D15+D23+D29+D30+D35+D37+D42+D46</f>
        <v>0</v>
      </c>
      <c r="E14" s="192">
        <f>+E15+E23+E29+E30+E35+E37+E42+E46</f>
        <v>112136</v>
      </c>
      <c r="F14" s="192">
        <f>+F15+F23+F29+F30+F35+F37+F42+F46</f>
        <v>137072</v>
      </c>
      <c r="G14" s="192">
        <f>+G15+G23+G29+G30+G35+G37+G42+G46</f>
        <v>36297</v>
      </c>
      <c r="H14" s="193" t="str">
        <f>'OPĆI DIO'!$C$1</f>
        <v>22371 VELEUČILIŠTE U KRIŽEVCIMA</v>
      </c>
    </row>
    <row r="15" spans="1:8" s="193" customFormat="1">
      <c r="A15" s="278">
        <v>50</v>
      </c>
      <c r="B15" s="295" t="s">
        <v>3148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2000</v>
      </c>
      <c r="F15" s="192">
        <f t="shared" si="0"/>
        <v>2000</v>
      </c>
      <c r="G15" s="192">
        <f t="shared" si="0"/>
        <v>2000</v>
      </c>
    </row>
    <row r="16" spans="1:8" s="193" customFormat="1" ht="30">
      <c r="A16" s="275">
        <v>5011</v>
      </c>
      <c r="B16" s="276" t="s">
        <v>3013</v>
      </c>
      <c r="C16" s="192"/>
      <c r="D16" s="192"/>
      <c r="E16" s="298">
        <f>SUMIF('Unos prihoda i primitaka'!$D$3:$D$505,$A16,'Unos prihoda i primitaka'!I$3:I$505)</f>
        <v>2000</v>
      </c>
      <c r="F16" s="298">
        <f>SUMIF('Unos prihoda i primitaka'!$D$3:$D$505,$A16,'Unos prihoda i primitaka'!J$3:J$505)</f>
        <v>2000</v>
      </c>
      <c r="G16" s="298">
        <f>SUMIF('Unos prihoda i primitaka'!$D$3:$D$505,$A16,'Unos prihoda i primitaka'!K$3:K$505)</f>
        <v>2000</v>
      </c>
    </row>
    <row r="17" spans="1:16384" s="193" customFormat="1" ht="30">
      <c r="A17" s="275">
        <v>5012</v>
      </c>
      <c r="B17" s="276" t="s">
        <v>3019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3014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3015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30">
      <c r="A20" s="275">
        <v>5052</v>
      </c>
      <c r="B20" s="276" t="s">
        <v>3016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3017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3018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3149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11702</v>
      </c>
      <c r="F23" s="192">
        <f t="shared" si="1"/>
        <v>36638</v>
      </c>
      <c r="G23" s="192">
        <f t="shared" si="1"/>
        <v>34297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3008</v>
      </c>
      <c r="C24" s="297"/>
      <c r="D24" s="297"/>
      <c r="E24" s="298">
        <f>SUMIF('Unos prihoda i primitaka'!$D$3:$D$505,$A24,'Unos prihoda i primitaka'!I$3:I$505)</f>
        <v>11702</v>
      </c>
      <c r="F24" s="298">
        <f>SUMIF('Unos prihoda i primitaka'!$D$3:$D$505,$A24,'Unos prihoda i primitaka'!J$3:J$505)</f>
        <v>36638</v>
      </c>
      <c r="G24" s="298">
        <f>SUMIF('Unos prihoda i primitaka'!$D$3:$D$505,$A24,'Unos prihoda i primitaka'!K$3:K$505)</f>
        <v>34297</v>
      </c>
      <c r="H24" s="193"/>
    </row>
    <row r="25" spans="1:16384" ht="30">
      <c r="A25" s="275">
        <v>51011</v>
      </c>
      <c r="B25" s="300" t="s">
        <v>3009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3010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3011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3012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2041</v>
      </c>
      <c r="C29" s="279"/>
      <c r="D29" s="279"/>
      <c r="E29" s="284">
        <f>SUMIF('Unos prihoda i primitaka'!$D$3:$D$505,$A29,'Unos prihoda i primitaka'!I$3:I$505)</f>
        <v>0</v>
      </c>
      <c r="F29" s="284">
        <f>SUMIF('Unos prihoda i primitaka'!$D$3:$D$505,$A29,'Unos prihoda i primitaka'!J$3:J$505)</f>
        <v>0</v>
      </c>
      <c r="G29" s="284">
        <f>SUMIF('Unos prihoda i primitaka'!$D$3:$D$505,$A29,'Unos prihoda i primitaka'!K$3:K$505)</f>
        <v>0</v>
      </c>
      <c r="H29" s="193" t="str">
        <f>'OPĆI DIO'!$C$1</f>
        <v>22371 VELEUČILIŠTE U KRIŽEVCIMA</v>
      </c>
    </row>
    <row r="30" spans="1:16384">
      <c r="A30" s="278">
        <v>53</v>
      </c>
      <c r="B30" s="301" t="s">
        <v>3150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3151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22371 VELEUČILIŠTE U KRIŽEVCIMA</v>
      </c>
    </row>
    <row r="32" spans="1:16384" ht="45">
      <c r="A32" s="275">
        <v>532</v>
      </c>
      <c r="B32" s="300" t="s">
        <v>3152</v>
      </c>
      <c r="C32" s="297"/>
      <c r="D32" s="297"/>
      <c r="E32" s="298">
        <f>SUMIF('Unos prihoda i primitaka'!$D$3:$D$505,$A32,'Unos prihoda i primitaka'!I$3:I$505)</f>
        <v>0</v>
      </c>
      <c r="F32" s="298">
        <f>SUMIF('Unos prihoda i primitaka'!$D$3:$D$505,$A32,'Unos prihoda i primitaka'!J$3:J$505)</f>
        <v>0</v>
      </c>
      <c r="G32" s="298">
        <f>SUMIF('Unos prihoda i primitaka'!$D$3:$D$505,$A32,'Unos prihoda i primitaka'!K$3:K$505)</f>
        <v>0</v>
      </c>
      <c r="H32" s="193"/>
    </row>
    <row r="33" spans="1:8">
      <c r="A33" s="275">
        <v>533</v>
      </c>
      <c r="B33" s="300" t="s">
        <v>3153</v>
      </c>
      <c r="C33" s="297"/>
      <c r="D33" s="297"/>
      <c r="E33" s="298">
        <f>SUMIF('Unos prihoda i primitaka'!$D$3:$D$505,$A33,'Unos prihoda i primitaka'!I$3:I$505)</f>
        <v>0</v>
      </c>
      <c r="F33" s="298">
        <f>SUMIF('Unos prihoda i primitaka'!$D$3:$D$505,$A33,'Unos prihoda i primitaka'!J$3:J$505)</f>
        <v>0</v>
      </c>
      <c r="G33" s="298">
        <f>SUMIF('Unos prihoda i primitaka'!$D$3:$D$505,$A33,'Unos prihoda i primitaka'!K$3:K$505)</f>
        <v>0</v>
      </c>
      <c r="H33" s="193"/>
    </row>
    <row r="34" spans="1:8" s="193" customFormat="1" ht="30">
      <c r="A34" s="278">
        <v>54</v>
      </c>
      <c r="B34" s="301" t="s">
        <v>3167</v>
      </c>
      <c r="C34" s="279"/>
      <c r="D34" s="279"/>
      <c r="E34" s="284">
        <f>SUMIF('Unos prihoda i primitaka'!$D$3:$D$505,$A34,'Unos prihoda i primitaka'!I$3:I$505)</f>
        <v>0</v>
      </c>
      <c r="F34" s="284">
        <f>SUMIF('Unos prihoda i primitaka'!$D$3:$D$505,$A34,'Unos prihoda i primitaka'!J$3:J$505)</f>
        <v>0</v>
      </c>
      <c r="G34" s="284">
        <f>SUMIF('Unos prihoda i primitaka'!$D$3:$D$505,$A34,'Unos prihoda i primitaka'!K$3:K$505)</f>
        <v>0</v>
      </c>
    </row>
    <row r="35" spans="1:8">
      <c r="A35" s="275">
        <v>561</v>
      </c>
      <c r="B35" s="300" t="s">
        <v>2044</v>
      </c>
      <c r="C35" s="297"/>
      <c r="D35" s="297"/>
      <c r="E35" s="298">
        <f>SUMIF('Unos prihoda i primitaka'!$D$3:$D$505,$A35,'Unos prihoda i primitaka'!I$3:I$505)</f>
        <v>5571</v>
      </c>
      <c r="F35" s="298">
        <f>SUMIF('Unos prihoda i primitaka'!$D$3:$D$505,$A35,'Unos prihoda i primitaka'!J$3:J$505)</f>
        <v>5571</v>
      </c>
      <c r="G35" s="298">
        <f>SUMIF('Unos prihoda i primitaka'!$D$3:$D$505,$A35,'Unos prihoda i primitaka'!K$3:K$505)</f>
        <v>0</v>
      </c>
      <c r="H35" s="193" t="str">
        <f>'OPĆI DIO'!$C$1</f>
        <v>22371 VELEUČILIŠTE U KRIŽEVCIMA</v>
      </c>
    </row>
    <row r="36" spans="1:8">
      <c r="A36" s="275">
        <v>562</v>
      </c>
      <c r="B36" s="300" t="s">
        <v>3173</v>
      </c>
      <c r="C36" s="297"/>
      <c r="D36" s="297"/>
      <c r="E36" s="298">
        <f>SUMIF('Unos prihoda i primitaka'!$D$3:$D$505,$A36,'Unos prihoda i primitaka'!I$3:I$505)</f>
        <v>0</v>
      </c>
      <c r="F36" s="298">
        <f>SUMIF('Unos prihoda i primitaka'!$D$3:$D$505,$A36,'Unos prihoda i primitaka'!J$3:J$505)</f>
        <v>0</v>
      </c>
      <c r="G36" s="298">
        <f>SUMIF('Unos prihoda i primitaka'!$D$3:$D$505,$A36,'Unos prihoda i primitaka'!K$3:K$505)</f>
        <v>0</v>
      </c>
      <c r="H36" s="193"/>
    </row>
    <row r="37" spans="1:8" ht="18" customHeight="1">
      <c r="A37" s="275">
        <v>563</v>
      </c>
      <c r="B37" s="300" t="s">
        <v>2045</v>
      </c>
      <c r="C37" s="297"/>
      <c r="D37" s="297"/>
      <c r="E37" s="298">
        <f>SUMIF('Unos prihoda i primitaka'!$D$3:$D$505,$A37,'Unos prihoda i primitaka'!I$3:I$505)</f>
        <v>92863</v>
      </c>
      <c r="F37" s="298">
        <f>SUMIF('Unos prihoda i primitaka'!$D$3:$D$505,$A37,'Unos prihoda i primitaka'!J$3:J$505)</f>
        <v>92863</v>
      </c>
      <c r="G37" s="298">
        <f>SUMIF('Unos prihoda i primitaka'!$D$3:$D$505,$A37,'Unos prihoda i primitaka'!K$3:K$505)</f>
        <v>0</v>
      </c>
      <c r="H37" s="193" t="str">
        <f>'OPĆI DIO'!$C$1</f>
        <v>22371 VELEUČILIŠTE U KRIŽEVCIMA</v>
      </c>
    </row>
    <row r="38" spans="1:8" ht="33" customHeight="1">
      <c r="A38" s="275">
        <v>564</v>
      </c>
      <c r="B38" s="300" t="s">
        <v>3169</v>
      </c>
      <c r="C38" s="297"/>
      <c r="D38" s="297"/>
      <c r="E38" s="298">
        <f>SUMIF('Unos prihoda i primitaka'!$D$3:$D$505,$A38,'Unos prihoda i primitaka'!I$3:I$505)</f>
        <v>0</v>
      </c>
      <c r="F38" s="298">
        <f>SUMIF('Unos prihoda i primitaka'!$D$3:$D$505,$A38,'Unos prihoda i primitaka'!J$3:J$505)</f>
        <v>0</v>
      </c>
      <c r="G38" s="298">
        <f>SUMIF('Unos prihoda i primitaka'!$D$3:$D$505,$A38,'Unos prihoda i primitaka'!K$3:K$505)</f>
        <v>0</v>
      </c>
      <c r="H38" s="193"/>
    </row>
    <row r="39" spans="1:8" ht="30">
      <c r="A39" s="275">
        <v>565</v>
      </c>
      <c r="B39" s="300" t="s">
        <v>3170</v>
      </c>
      <c r="C39" s="297"/>
      <c r="D39" s="297"/>
      <c r="E39" s="298">
        <f>SUMIF('Unos prihoda i primitaka'!$D$3:$D$505,$A39,'Unos prihoda i primitaka'!I$3:I$505)</f>
        <v>65181</v>
      </c>
      <c r="F39" s="298">
        <f>SUMIF('Unos prihoda i primitaka'!$D$3:$D$505,$A39,'Unos prihoda i primitaka'!J$3:J$505)</f>
        <v>64681</v>
      </c>
      <c r="G39" s="298">
        <v>64181</v>
      </c>
      <c r="H39" s="193"/>
    </row>
    <row r="40" spans="1:8" ht="18" customHeight="1">
      <c r="A40" s="275">
        <v>566</v>
      </c>
      <c r="B40" s="300" t="s">
        <v>3171</v>
      </c>
      <c r="C40" s="297"/>
      <c r="D40" s="297"/>
      <c r="E40" s="298">
        <f>SUMIF('Unos prihoda i primitaka'!$D$3:$D$505,$A40,'Unos prihoda i primitaka'!I$3:I$505)</f>
        <v>0</v>
      </c>
      <c r="F40" s="298">
        <f>SUMIF('Unos prihoda i primitaka'!$D$3:$D$505,$A40,'Unos prihoda i primitaka'!J$3:J$505)</f>
        <v>0</v>
      </c>
      <c r="G40" s="298">
        <f>SUMIF('Unos prihoda i primitaka'!$D$3:$D$505,$A40,'Unos prihoda i primitaka'!K$3:K$505)</f>
        <v>0</v>
      </c>
      <c r="H40" s="193"/>
    </row>
    <row r="41" spans="1:8" ht="18" customHeight="1">
      <c r="A41" s="275">
        <v>567</v>
      </c>
      <c r="B41" s="300" t="s">
        <v>3172</v>
      </c>
      <c r="C41" s="297"/>
      <c r="D41" s="297"/>
      <c r="E41" s="298">
        <f>SUMIF('Unos prihoda i primitaka'!$D$3:$D$505,$A41,'Unos prihoda i primitaka'!I$3:I$505)</f>
        <v>0</v>
      </c>
      <c r="F41" s="298">
        <f>SUMIF('Unos prihoda i primitaka'!$D$3:$D$505,$A41,'Unos prihoda i primitaka'!J$3:J$505)</f>
        <v>0</v>
      </c>
      <c r="G41" s="298">
        <f>SUMIF('Unos prihoda i primitaka'!$D$3:$D$505,$A41,'Unos prihoda i primitaka'!K$3:K$505)</f>
        <v>0</v>
      </c>
      <c r="H41" s="193"/>
    </row>
    <row r="42" spans="1:8">
      <c r="A42" s="275">
        <v>575</v>
      </c>
      <c r="B42" s="300" t="s">
        <v>3174</v>
      </c>
      <c r="C42" s="297"/>
      <c r="D42" s="297"/>
      <c r="E42" s="298">
        <f>SUMIF('Unos prihoda i primitaka'!$D$3:$D$505,$A42,'Unos prihoda i primitaka'!I$3:I$505)</f>
        <v>0</v>
      </c>
      <c r="F42" s="298">
        <f>SUMIF('Unos prihoda i primitaka'!$D$3:$D$505,$A42,'Unos prihoda i primitaka'!J$3:J$505)</f>
        <v>0</v>
      </c>
      <c r="G42" s="298">
        <f>SUMIF('Unos prihoda i primitaka'!$D$3:$D$505,$A42,'Unos prihoda i primitaka'!K$3:K$505)</f>
        <v>0</v>
      </c>
      <c r="H42" s="193" t="str">
        <f>'OPĆI DIO'!$C$1</f>
        <v>22371 VELEUČILIŠTE U KRIŽEVCIMA</v>
      </c>
    </row>
    <row r="43" spans="1:8">
      <c r="A43" s="275">
        <v>577</v>
      </c>
      <c r="B43" s="300" t="s">
        <v>3175</v>
      </c>
      <c r="C43" s="297"/>
      <c r="D43" s="297"/>
      <c r="E43" s="298">
        <f>SUMIF('Unos prihoda i primitaka'!$D$3:$D$505,$A43,'Unos prihoda i primitaka'!I$3:I$505)</f>
        <v>0</v>
      </c>
      <c r="F43" s="298">
        <f>SUMIF('Unos prihoda i primitaka'!$D$3:$D$505,$A43,'Unos prihoda i primitaka'!J$3:J$505)</f>
        <v>0</v>
      </c>
      <c r="G43" s="298">
        <f>SUMIF('Unos prihoda i primitaka'!$D$3:$D$505,$A43,'Unos prihoda i primitaka'!K$3:K$505)</f>
        <v>0</v>
      </c>
      <c r="H43" s="193"/>
    </row>
    <row r="44" spans="1:8">
      <c r="A44" s="275">
        <v>578</v>
      </c>
      <c r="B44" s="300" t="s">
        <v>3176</v>
      </c>
      <c r="C44" s="297"/>
      <c r="D44" s="297"/>
      <c r="E44" s="298">
        <f>SUMIF('Unos prihoda i primitaka'!$D$3:$D$505,$A44,'Unos prihoda i primitaka'!I$3:I$505)</f>
        <v>0</v>
      </c>
      <c r="F44" s="298">
        <f>SUMIF('Unos prihoda i primitaka'!$D$3:$D$505,$A44,'Unos prihoda i primitaka'!J$3:J$505)</f>
        <v>0</v>
      </c>
      <c r="G44" s="298">
        <f>SUMIF('Unos prihoda i primitaka'!$D$3:$D$505,$A44,'Unos prihoda i primitaka'!K$3:K$505)</f>
        <v>0</v>
      </c>
      <c r="H44" s="193"/>
    </row>
    <row r="45" spans="1:8" ht="30">
      <c r="A45" s="275">
        <v>579</v>
      </c>
      <c r="B45" s="300" t="s">
        <v>3177</v>
      </c>
      <c r="C45" s="297"/>
      <c r="D45" s="297"/>
      <c r="E45" s="298">
        <f>SUMIF('Unos prihoda i primitaka'!$D$3:$D$505,$A45,'Unos prihoda i primitaka'!I$3:I$505)</f>
        <v>0</v>
      </c>
      <c r="F45" s="298">
        <f>SUMIF('Unos prihoda i primitaka'!$D$3:$D$505,$A45,'Unos prihoda i primitaka'!J$3:J$505)</f>
        <v>0</v>
      </c>
      <c r="G45" s="298">
        <f>SUMIF('Unos prihoda i primitaka'!$D$3:$D$505,$A45,'Unos prihoda i primitaka'!K$3:K$505)</f>
        <v>0</v>
      </c>
      <c r="H45" s="193"/>
    </row>
    <row r="46" spans="1:8">
      <c r="A46" s="275">
        <v>581</v>
      </c>
      <c r="B46" s="300" t="s">
        <v>2046</v>
      </c>
      <c r="C46" s="297"/>
      <c r="D46" s="297"/>
      <c r="E46" s="298">
        <f>SUMIF('Unos prihoda i primitaka'!$D$3:$D$505,$A46,'Unos prihoda i primitaka'!I$3:I$505)</f>
        <v>0</v>
      </c>
      <c r="F46" s="298">
        <f>SUMIF('Unos prihoda i primitaka'!$D$3:$D$505,$A46,'Unos prihoda i primitaka'!J$3:J$505)</f>
        <v>0</v>
      </c>
      <c r="G46" s="298">
        <f>SUMIF('Unos prihoda i primitaka'!$D$3:$D$505,$A46,'Unos prihoda i primitaka'!K$3:K$505)</f>
        <v>0</v>
      </c>
      <c r="H46" s="193" t="str">
        <f>'OPĆI DIO'!$C$1</f>
        <v>22371 VELEUČILIŠTE U KRIŽEVCIMA</v>
      </c>
    </row>
    <row r="47" spans="1:8" s="193" customFormat="1">
      <c r="A47" s="278">
        <v>6</v>
      </c>
      <c r="B47" s="295" t="s">
        <v>2047</v>
      </c>
      <c r="C47" s="192">
        <f>SUM(C48:C48)</f>
        <v>0</v>
      </c>
      <c r="D47" s="192">
        <f>SUM(D48:D48)</f>
        <v>0</v>
      </c>
      <c r="E47" s="192">
        <f>SUM(E48:E48)</f>
        <v>0</v>
      </c>
      <c r="F47" s="192">
        <f>SUM(F48:F48)</f>
        <v>0</v>
      </c>
      <c r="G47" s="192">
        <f>SUM(G48:G48)</f>
        <v>0</v>
      </c>
      <c r="H47" s="193" t="str">
        <f>'OPĆI DIO'!$C$1</f>
        <v>22371 VELEUČILIŠTE U KRIŽEVCIMA</v>
      </c>
    </row>
    <row r="48" spans="1:8">
      <c r="A48" s="275">
        <v>61</v>
      </c>
      <c r="B48" s="300" t="s">
        <v>2048</v>
      </c>
      <c r="C48" s="297"/>
      <c r="D48" s="297"/>
      <c r="E48" s="298">
        <f>SUMIF('Unos prihoda i primitaka'!$D$3:$D$505,$A48,'Unos prihoda i primitaka'!I$3:I$505)</f>
        <v>0</v>
      </c>
      <c r="F48" s="298">
        <f>SUMIF('Unos prihoda i primitaka'!$D$3:$D$505,$A48,'Unos prihoda i primitaka'!J$3:J$505)</f>
        <v>0</v>
      </c>
      <c r="G48" s="298">
        <f>SUMIF('Unos prihoda i primitaka'!$D$3:$D$505,$A48,'Unos prihoda i primitaka'!K$3:K$505)</f>
        <v>0</v>
      </c>
      <c r="H48" s="193" t="str">
        <f>'OPĆI DIO'!$C$1</f>
        <v>22371 VELEUČILIŠTE U KRIŽEVCIMA</v>
      </c>
    </row>
    <row r="49" spans="1:8" s="193" customFormat="1" ht="33.75" customHeight="1">
      <c r="A49" s="278">
        <v>7</v>
      </c>
      <c r="B49" s="295" t="s">
        <v>2050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22371 VELEUČILIŠTE U KRIŽEVCIMA</v>
      </c>
    </row>
    <row r="50" spans="1:8" ht="30">
      <c r="A50" s="275">
        <v>71</v>
      </c>
      <c r="B50" s="300" t="s">
        <v>2051</v>
      </c>
      <c r="C50" s="297"/>
      <c r="D50" s="297"/>
      <c r="E50" s="298">
        <f>SUMIF('Unos prihoda i primitaka'!$D$3:$D$505,$A50,'Unos prihoda i primitaka'!I$3:I$505)</f>
        <v>0</v>
      </c>
      <c r="F50" s="298">
        <f>SUMIF('Unos prihoda i primitaka'!$D$3:$D$505,$A50,'Unos prihoda i primitaka'!J$3:J$505)</f>
        <v>0</v>
      </c>
      <c r="G50" s="298">
        <f>SUMIF('Unos prihoda i primitaka'!$D$3:$D$505,$A50,'Unos prihoda i primitaka'!K$3:K$505)</f>
        <v>0</v>
      </c>
      <c r="H50" s="193" t="str">
        <f>'OPĆI DIO'!$C$1</f>
        <v>22371 VELEUČILIŠTE U KRIŽEVCIMA</v>
      </c>
    </row>
    <row r="51" spans="1:8" s="193" customFormat="1">
      <c r="A51" s="278">
        <v>8</v>
      </c>
      <c r="B51" s="295" t="s">
        <v>2054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5">
        <v>815</v>
      </c>
      <c r="B52" s="300" t="s">
        <v>2868</v>
      </c>
      <c r="C52" s="297"/>
      <c r="D52" s="297"/>
      <c r="E52" s="298">
        <f>SUMIF('Unos prihoda i primitaka'!$D$3:$D$505,$A52,'Unos prihoda i primitaka'!I$3:I$505)</f>
        <v>0</v>
      </c>
      <c r="F52" s="298">
        <f>SUMIF('Unos prihoda i primitaka'!$D$3:$D$505,$A52,'Unos prihoda i primitaka'!J$3:J$505)</f>
        <v>0</v>
      </c>
      <c r="G52" s="298">
        <f>SUMIF('Unos prihoda i primitaka'!$D$3:$D$505,$A52,'Unos prihoda i primitaka'!K$3:K$505)</f>
        <v>0</v>
      </c>
      <c r="H52" s="193"/>
    </row>
    <row r="53" spans="1:8">
      <c r="A53" s="275"/>
      <c r="B53" s="300"/>
      <c r="C53" s="297"/>
      <c r="D53" s="297"/>
      <c r="E53" s="298"/>
      <c r="F53" s="298"/>
      <c r="G53" s="298"/>
      <c r="H53" s="193"/>
    </row>
    <row r="54" spans="1:8" ht="24" customHeight="1">
      <c r="A54" s="275">
        <v>0</v>
      </c>
      <c r="B54" s="293" t="s">
        <v>176</v>
      </c>
      <c r="C54" s="294">
        <f>+C55+C58+C60+C63+C98+C101</f>
        <v>0</v>
      </c>
      <c r="D54" s="294">
        <f>+D55+D58+D60+D63+D98+D101</f>
        <v>0</v>
      </c>
      <c r="E54" s="294">
        <f>+E55+E58+E60+E63+E98+E101+E103</f>
        <v>2768486</v>
      </c>
      <c r="F54" s="294">
        <f>+F55+F58+F60+F63+F98+F101+F103</f>
        <v>2595722</v>
      </c>
      <c r="G54" s="294">
        <f>+G55+G58+G60+G63+G98+G101+G103</f>
        <v>2494947</v>
      </c>
      <c r="H54" s="193" t="str">
        <f>'OPĆI DIO'!$C$1</f>
        <v>22371 VELEUČILIŠTE U KRIŽEVCIMA</v>
      </c>
    </row>
    <row r="55" spans="1:8" s="193" customFormat="1">
      <c r="A55" s="278">
        <v>1</v>
      </c>
      <c r="B55" s="295" t="s">
        <v>2032</v>
      </c>
      <c r="C55" s="192">
        <f>+C56+C57</f>
        <v>0</v>
      </c>
      <c r="D55" s="192">
        <f>+D56+D57</f>
        <v>0</v>
      </c>
      <c r="E55" s="192">
        <f>+E56+E57</f>
        <v>2192471</v>
      </c>
      <c r="F55" s="192">
        <f>+F56+F57</f>
        <v>2192471</v>
      </c>
      <c r="G55" s="192">
        <f>+G56+G57</f>
        <v>2192471</v>
      </c>
      <c r="H55" s="193" t="str">
        <f>'OPĆI DIO'!$C$1</f>
        <v>22371 VELEUČILIŠTE U KRIŽEVCIMA</v>
      </c>
    </row>
    <row r="56" spans="1:8">
      <c r="A56" s="275">
        <v>11</v>
      </c>
      <c r="B56" s="296" t="s">
        <v>2033</v>
      </c>
      <c r="C56" s="297"/>
      <c r="D56" s="297"/>
      <c r="E56" s="302">
        <f>SUMIF('Unos rashoda i izdataka'!$D$3:$D$501,$A56,'Unos rashoda i izdataka'!K$3:K$501)+SUMIF('Unos rashoda P4'!$B$3:$B$501,$A56,'Unos rashoda P4'!I$3:I$501)</f>
        <v>2192471</v>
      </c>
      <c r="F56" s="302">
        <f>SUMIF('Unos rashoda i izdataka'!$D$3:$D$501,$A56,'Unos rashoda i izdataka'!L$3:L$501)+SUMIF('Unos rashoda P4'!$B$3:$B$501,$A56,'Unos rashoda P4'!J$3:J$501)</f>
        <v>2192471</v>
      </c>
      <c r="G56" s="302">
        <f>SUMIF('Unos rashoda i izdataka'!$D$3:$D$501,$A56,'Unos rashoda i izdataka'!M$3:M$501)+SUMIF('Unos rashoda P4'!$B$3:$B$501,$A56,'Unos rashoda P4'!K$3:K$501)</f>
        <v>2192471</v>
      </c>
      <c r="H56" s="193" t="str">
        <f>'OPĆI DIO'!$C$1</f>
        <v>22371 VELEUČILIŠTE U KRIŽEVCIMA</v>
      </c>
    </row>
    <row r="57" spans="1:8">
      <c r="A57" s="275">
        <v>12</v>
      </c>
      <c r="B57" s="299" t="s">
        <v>2034</v>
      </c>
      <c r="C57" s="297"/>
      <c r="D57" s="297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22371 VELEUČILIŠTE U KRIŽEVCIMA</v>
      </c>
    </row>
    <row r="58" spans="1:8" s="193" customFormat="1">
      <c r="A58" s="278">
        <v>3</v>
      </c>
      <c r="B58" s="295" t="s">
        <v>2035</v>
      </c>
      <c r="C58" s="192">
        <f>+C59</f>
        <v>0</v>
      </c>
      <c r="D58" s="192">
        <f>+D59</f>
        <v>0</v>
      </c>
      <c r="E58" s="192">
        <f>+E59</f>
        <v>332700</v>
      </c>
      <c r="F58" s="192">
        <f>+F59</f>
        <v>135000</v>
      </c>
      <c r="G58" s="192">
        <f>+G59</f>
        <v>135000</v>
      </c>
      <c r="H58" s="193" t="str">
        <f>'OPĆI DIO'!$C$1</f>
        <v>22371 VELEUČILIŠTE U KRIŽEVCIMA</v>
      </c>
    </row>
    <row r="59" spans="1:8">
      <c r="A59" s="275">
        <v>31</v>
      </c>
      <c r="B59" s="300" t="s">
        <v>2036</v>
      </c>
      <c r="C59" s="297"/>
      <c r="D59" s="297"/>
      <c r="E59" s="302">
        <f>SUMIF('Unos rashoda i izdataka'!$D$3:$D$501,$A59,'Unos rashoda i izdataka'!K$3:K$501)+SUMIF('Unos rashoda P4'!$B$3:$B$501,$A59,'Unos rashoda P4'!I$3:I$501)</f>
        <v>332700</v>
      </c>
      <c r="F59" s="302">
        <f>SUMIF('Unos rashoda i izdataka'!$D$3:$D$501,$A59,'Unos rashoda i izdataka'!L$3:L$501)+SUMIF('Unos rashoda P4'!$B$3:$B$501,$A59,'Unos rashoda P4'!J$3:J$501)</f>
        <v>135000</v>
      </c>
      <c r="G59" s="302">
        <f>SUMIF('Unos rashoda i izdataka'!$D$3:$D$501,$A59,'Unos rashoda i izdataka'!M$3:M$501)+SUMIF('Unos rashoda P4'!$B$3:$B$501,$A59,'Unos rashoda P4'!K$3:K$501)</f>
        <v>135000</v>
      </c>
      <c r="H59" s="193" t="str">
        <f>'OPĆI DIO'!$C$1</f>
        <v>22371 VELEUČILIŠTE U KRIŽEVCIMA</v>
      </c>
    </row>
    <row r="60" spans="1:8" s="193" customFormat="1">
      <c r="A60" s="278">
        <v>4</v>
      </c>
      <c r="B60" s="295" t="s">
        <v>2037</v>
      </c>
      <c r="C60" s="192">
        <f>+C61+C62</f>
        <v>0</v>
      </c>
      <c r="D60" s="192">
        <f>+D61+D62</f>
        <v>0</v>
      </c>
      <c r="E60" s="192">
        <f>+E61+E62</f>
        <v>131179</v>
      </c>
      <c r="F60" s="192">
        <f>+F61+F62</f>
        <v>131179</v>
      </c>
      <c r="G60" s="192">
        <f>+G61+G62</f>
        <v>131179</v>
      </c>
      <c r="H60" s="193" t="str">
        <f>'OPĆI DIO'!$C$1</f>
        <v>22371 VELEUČILIŠTE U KRIŽEVCIMA</v>
      </c>
    </row>
    <row r="61" spans="1:8">
      <c r="A61" s="275">
        <v>41</v>
      </c>
      <c r="B61" s="300" t="s">
        <v>2038</v>
      </c>
      <c r="C61" s="297"/>
      <c r="D61" s="297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22371 VELEUČILIŠTE U KRIŽEVCIMA</v>
      </c>
    </row>
    <row r="62" spans="1:8">
      <c r="A62" s="275">
        <v>43</v>
      </c>
      <c r="B62" s="300" t="s">
        <v>2039</v>
      </c>
      <c r="C62" s="297"/>
      <c r="D62" s="297"/>
      <c r="E62" s="302">
        <f>SUMIF('Unos rashoda i izdataka'!$D$3:$D$501,$A62,'Unos rashoda i izdataka'!K$3:K$501)+SUMIF('Unos rashoda P4'!$B$3:$B$501,$A62,'Unos rashoda P4'!I$3:I$501)</f>
        <v>131179</v>
      </c>
      <c r="F62" s="302">
        <f>SUMIF('Unos rashoda i izdataka'!$D$3:$D$501,$A62,'Unos rashoda i izdataka'!L$3:L$501)+SUMIF('Unos rashoda P4'!$B$3:$B$501,$A62,'Unos rashoda P4'!J$3:J$501)</f>
        <v>131179</v>
      </c>
      <c r="G62" s="302">
        <f>SUMIF('Unos rashoda i izdataka'!$D$3:$D$501,$A62,'Unos rashoda i izdataka'!M$3:M$501)+SUMIF('Unos rashoda P4'!$B$3:$B$501,$A62,'Unos rashoda P4'!K$3:K$501)</f>
        <v>131179</v>
      </c>
      <c r="H62" s="193" t="str">
        <f>'OPĆI DIO'!$C$1</f>
        <v>22371 VELEUČILIŠTE U KRIŽEVCIMA</v>
      </c>
    </row>
    <row r="63" spans="1:8" s="193" customFormat="1">
      <c r="A63" s="278">
        <v>5</v>
      </c>
      <c r="B63" s="295" t="s">
        <v>2040</v>
      </c>
      <c r="C63" s="192">
        <f>+C64+C72+C78+C79+C84+C85+C86+C88+C93+C97</f>
        <v>0</v>
      </c>
      <c r="D63" s="192">
        <f>+D64+D72+D78+D79+D84+D85+D86+D88+D93+D97</f>
        <v>0</v>
      </c>
      <c r="E63" s="192">
        <f>+E64+E72+E78+E79+E84+E85+E86+E88+E93+E97</f>
        <v>112136</v>
      </c>
      <c r="F63" s="192">
        <f>+F64+F72+F78+F79+F84+F85+F86+F88+F93+F97</f>
        <v>137072</v>
      </c>
      <c r="G63" s="192">
        <f>+G64+G72+G78+G79+G84+G85+G86+G88+G93+G97</f>
        <v>36297</v>
      </c>
      <c r="H63" s="193" t="str">
        <f>'OPĆI DIO'!$C$1</f>
        <v>22371 VELEUČILIŠTE U KRIŽEVCIMA</v>
      </c>
    </row>
    <row r="64" spans="1:8" s="193" customFormat="1">
      <c r="A64" s="278">
        <v>50</v>
      </c>
      <c r="B64" s="295" t="s">
        <v>3145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2000</v>
      </c>
      <c r="F64" s="192">
        <f t="shared" si="258"/>
        <v>2000</v>
      </c>
      <c r="G64" s="192">
        <f t="shared" si="258"/>
        <v>2000</v>
      </c>
    </row>
    <row r="65" spans="1:16384" s="193" customFormat="1" ht="30">
      <c r="A65" s="275">
        <v>5011</v>
      </c>
      <c r="B65" s="276" t="s">
        <v>3013</v>
      </c>
      <c r="C65" s="192"/>
      <c r="D65" s="192"/>
      <c r="E65" s="302">
        <v>2000</v>
      </c>
      <c r="F65" s="302">
        <v>2000</v>
      </c>
      <c r="G65" s="302">
        <v>2000</v>
      </c>
    </row>
    <row r="66" spans="1:16384" s="193" customFormat="1" ht="30">
      <c r="A66" s="275">
        <v>5012</v>
      </c>
      <c r="B66" s="276" t="s">
        <v>3019</v>
      </c>
      <c r="C66" s="192"/>
      <c r="D66" s="192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5">
        <v>5041</v>
      </c>
      <c r="B67" s="276" t="s">
        <v>3014</v>
      </c>
      <c r="C67" s="192"/>
      <c r="D67" s="192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5">
        <v>5043</v>
      </c>
      <c r="B68" s="276" t="s">
        <v>3015</v>
      </c>
      <c r="C68" s="192"/>
      <c r="D68" s="192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</row>
    <row r="69" spans="1:16384" s="193" customFormat="1" ht="30">
      <c r="A69" s="275">
        <v>5052</v>
      </c>
      <c r="B69" s="276" t="s">
        <v>3016</v>
      </c>
      <c r="C69" s="192"/>
      <c r="D69" s="192"/>
      <c r="E69" s="302">
        <f>SUMIF('Unos rashoda i izdataka'!$D$3:$D$501,$A69,'Unos rashoda i izdataka'!K$3:K$501)+SUMIF('Unos rashoda P4'!$B$3:$B$501,$A69,'Unos rashoda P4'!I$3:I$501)</f>
        <v>0</v>
      </c>
      <c r="F69" s="302">
        <f>SUMIF('Unos rashoda i izdataka'!$D$3:$D$501,$A69,'Unos rashoda i izdataka'!L$3:L$501)+SUMIF('Unos rashoda P4'!$B$3:$B$501,$A69,'Unos rashoda P4'!J$3:J$501)</f>
        <v>0</v>
      </c>
      <c r="G69" s="302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5">
        <v>50810</v>
      </c>
      <c r="B70" s="276" t="s">
        <v>3017</v>
      </c>
      <c r="C70" s="192"/>
      <c r="D70" s="192"/>
      <c r="E70" s="302">
        <f>SUMIF('Unos rashoda i izdataka'!$D$3:$D$501,$A70,'Unos rashoda i izdataka'!K$3:K$501)+SUMIF('Unos rashoda P4'!$B$3:$B$501,$A70,'Unos rashoda P4'!I$3:I$501)</f>
        <v>0</v>
      </c>
      <c r="F70" s="302">
        <f>SUMIF('Unos rashoda i izdataka'!$D$3:$D$501,$A70,'Unos rashoda i izdataka'!L$3:L$501)+SUMIF('Unos rashoda P4'!$B$3:$B$501,$A70,'Unos rashoda P4'!J$3:J$501)</f>
        <v>0</v>
      </c>
      <c r="G70" s="302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5">
        <v>50815</v>
      </c>
      <c r="B71" s="276" t="s">
        <v>3018</v>
      </c>
      <c r="C71" s="192"/>
      <c r="D71" s="192"/>
      <c r="E71" s="302">
        <f>SUMIF('Unos rashoda i izdataka'!$D$3:$D$501,$A71,'Unos rashoda i izdataka'!K$3:K$501)+SUMIF('Unos rashoda P4'!$B$3:$B$501,$A71,'Unos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8">
        <v>51</v>
      </c>
      <c r="B72" s="295" t="s">
        <v>3146</v>
      </c>
      <c r="C72" s="192">
        <f>SUM(C73:C77)</f>
        <v>0</v>
      </c>
      <c r="D72" s="192">
        <f t="shared" ref="D72" si="259">SUM(D73:D77)</f>
        <v>0</v>
      </c>
      <c r="E72" s="192">
        <f>+E73</f>
        <v>11702</v>
      </c>
      <c r="F72" s="192">
        <f t="shared" ref="F72:G72" si="260">+F73</f>
        <v>36638</v>
      </c>
      <c r="G72" s="192">
        <f t="shared" si="260"/>
        <v>34297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5">
        <v>51000</v>
      </c>
      <c r="B73" s="300" t="s">
        <v>3008</v>
      </c>
      <c r="C73" s="297"/>
      <c r="D73" s="297"/>
      <c r="E73" s="302">
        <v>11702</v>
      </c>
      <c r="F73" s="302">
        <v>36638</v>
      </c>
      <c r="G73" s="302">
        <v>34297</v>
      </c>
      <c r="H73" s="193"/>
    </row>
    <row r="74" spans="1:16384" ht="30">
      <c r="A74" s="275">
        <v>51011</v>
      </c>
      <c r="B74" s="300" t="s">
        <v>3009</v>
      </c>
      <c r="C74" s="297"/>
      <c r="D74" s="297"/>
      <c r="E74" s="302">
        <f>SUMIF('Unos rashoda i izdataka'!$D$3:$D$501,$A74,'Unos rashoda i izdataka'!K$3:K$501)+SUMIF('Unos rashoda P4'!$B$3:$B$501,$A74,'Unos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5">
        <v>51031</v>
      </c>
      <c r="B75" s="300" t="s">
        <v>3010</v>
      </c>
      <c r="C75" s="297"/>
      <c r="D75" s="297"/>
      <c r="E75" s="302">
        <f>SUMIF('Unos rashoda i izdataka'!$D$3:$D$501,$A75,'Unos rashoda i izdataka'!K$3:K$501)+SUMIF('Unos rashoda P4'!$B$3:$B$501,$A75,'Unos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5">
        <v>51043</v>
      </c>
      <c r="B76" s="300" t="s">
        <v>3011</v>
      </c>
      <c r="C76" s="297"/>
      <c r="D76" s="297"/>
      <c r="E76" s="302">
        <f>SUMIF('Unos rashoda i izdataka'!$D$3:$D$501,$A76,'Unos rashoda i izdataka'!K$3:K$501)+SUMIF('Unos rashoda P4'!$B$3:$B$501,$A76,'Unos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5">
        <v>51081</v>
      </c>
      <c r="B77" s="300" t="s">
        <v>3012</v>
      </c>
      <c r="C77" s="297"/>
      <c r="D77" s="297"/>
      <c r="E77" s="302">
        <f>SUMIF('Unos rashoda i izdataka'!$D$3:$D$501,$A77,'Unos rashoda i izdataka'!K$3:K$501)+SUMIF('Unos rashoda P4'!$B$3:$B$501,$A77,'Unos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8">
        <v>52</v>
      </c>
      <c r="B78" s="301" t="s">
        <v>2041</v>
      </c>
      <c r="C78" s="279"/>
      <c r="D78" s="279"/>
      <c r="E78" s="283">
        <f>SUMIF('Unos rashoda i izdataka'!$R$3:$R$501,$A78,'Unos rashoda i izdataka'!K$3:K$501)+SUMIF('Unos rashoda P4'!$A$3:$A$501,$A78,'Unos rashoda P4'!I$3:I$501)</f>
        <v>0</v>
      </c>
      <c r="F78" s="283">
        <f>SUMIF('Unos rashoda i izdataka'!$D$3:$D$501,$A78,'Unos rashoda i izdataka'!L$3:L$501)+SUMIF('Unos rashoda P4'!$B$3:$B$501,$A78,'Unos rashoda P4'!J$3:J$501)</f>
        <v>0</v>
      </c>
      <c r="G78" s="283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22371 VELEUČILIŠTE U KRIŽEVCIMA</v>
      </c>
    </row>
    <row r="79" spans="1:16384">
      <c r="A79" s="278">
        <v>53</v>
      </c>
      <c r="B79" s="301" t="s">
        <v>2929</v>
      </c>
      <c r="C79" s="279">
        <f>SUM(C80:C82)</f>
        <v>0</v>
      </c>
      <c r="D79" s="279">
        <f>SUM(D80:D82)</f>
        <v>0</v>
      </c>
      <c r="E79" s="279">
        <f>SUM(E80:E82)</f>
        <v>0</v>
      </c>
      <c r="F79" s="279">
        <f>SUM(F80:F82)</f>
        <v>0</v>
      </c>
      <c r="G79" s="279">
        <f>SUM(G80:G82)</f>
        <v>0</v>
      </c>
      <c r="H79" s="193"/>
    </row>
    <row r="80" spans="1:16384">
      <c r="A80" s="275">
        <v>531</v>
      </c>
      <c r="B80" s="300" t="s">
        <v>3151</v>
      </c>
      <c r="C80" s="297"/>
      <c r="D80" s="297"/>
      <c r="E80" s="302">
        <f>SUMIF('Unos rashoda i izdataka'!$R$3:$R$501,$A80,'Unos rashoda i izdataka'!K$3:K$501)+SUMIF('Unos rashoda P4'!$A$3:$A$501,$A80,'Unos rashoda P4'!I$3:I$501)</f>
        <v>0</v>
      </c>
      <c r="F80" s="302">
        <f>SUMIF('Unos rashoda i izdataka'!$D$3:$D$501,$A80,'Unos rashoda i izdataka'!L$3:L$501)+SUMIF('Unos rashoda P4'!$B$3:$B$501,$A80,'Unos rashoda P4'!J$3:J$501)</f>
        <v>0</v>
      </c>
      <c r="G80" s="302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22371 VELEUČILIŠTE U KRIŽEVCIMA</v>
      </c>
    </row>
    <row r="81" spans="1:8" ht="45">
      <c r="A81" s="275">
        <v>532</v>
      </c>
      <c r="B81" s="300" t="s">
        <v>3152</v>
      </c>
      <c r="C81" s="297"/>
      <c r="D81" s="297"/>
      <c r="E81" s="302">
        <f>SUMIF('Unos rashoda i izdataka'!$D$3:$D$501,$A81,'Unos rashoda i izdataka'!K$3:K$501)+SUMIF('Unos rashoda P4'!$A$3:$A$501,$A81,'Unos rashoda P4'!I$3:I$501)</f>
        <v>0</v>
      </c>
      <c r="F81" s="302">
        <f>SUMIF('Unos rashoda i izdataka'!$D$3:$D$501,$A81,'Unos rashoda i izdataka'!L$3:L$501)+SUMIF('Unos rashoda P4'!$B$3:$B$501,$A81,'Unos rashoda P4'!J$3:J$501)</f>
        <v>0</v>
      </c>
      <c r="G81" s="302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5">
        <v>533</v>
      </c>
      <c r="B82" s="300" t="s">
        <v>3153</v>
      </c>
      <c r="C82" s="297"/>
      <c r="D82" s="297"/>
      <c r="E82" s="303">
        <f>SUMIF('Unos rashoda i izdataka'!$D$3:$D$501,$A82,'Unos rashoda i izdataka'!K$3:K$501)+SUMIF('Unos rashoda P4'!$A$3:$A$501,$A82,'Unos rashoda P4'!I$3:I$501)</f>
        <v>0</v>
      </c>
      <c r="F82" s="302">
        <f>SUMIF('Unos rashoda i izdataka'!$D$3:$D$501,$A82,'Unos rashoda i izdataka'!L$3:L$501)+SUMIF('Unos rashoda P4'!$B$3:$B$501,$A82,'Unos rashoda P4'!J$3:J$501)</f>
        <v>0</v>
      </c>
      <c r="G82" s="302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8">
        <v>54</v>
      </c>
      <c r="B83" s="301" t="s">
        <v>3167</v>
      </c>
      <c r="C83" s="279"/>
      <c r="D83" s="279"/>
      <c r="E83" s="279"/>
      <c r="F83" s="279"/>
      <c r="G83" s="279"/>
      <c r="H83" s="193"/>
    </row>
    <row r="84" spans="1:8">
      <c r="A84" s="275">
        <v>552</v>
      </c>
      <c r="B84" s="300" t="s">
        <v>2042</v>
      </c>
      <c r="C84" s="297"/>
      <c r="D84" s="297"/>
      <c r="E84" s="302">
        <f>SUMIF('Unos rashoda i izdataka'!$D$3:$D$501,$A84,'Unos rashoda i izdataka'!K$3:K$501)+SUMIF('Unos rashoda P4'!$A$3:$A$501,$A84,'Unos rashoda P4'!I$3:I$501)</f>
        <v>0</v>
      </c>
      <c r="F84" s="302">
        <f>SUMIF('Unos rashoda i izdataka'!$D$3:$D$501,$A84,'Unos rashoda i izdataka'!L$3:L$501)+SUMIF('Unos rashoda P4'!$B$3:$B$501,$A84,'Unos rashoda P4'!J$3:J$501)</f>
        <v>0</v>
      </c>
      <c r="G84" s="302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22371 VELEUČILIŠTE U KRIŽEVCIMA</v>
      </c>
    </row>
    <row r="85" spans="1:8">
      <c r="A85" s="275">
        <v>559</v>
      </c>
      <c r="B85" s="300" t="s">
        <v>2043</v>
      </c>
      <c r="C85" s="297"/>
      <c r="D85" s="297"/>
      <c r="E85" s="302">
        <f>SUMIF('Unos rashoda i izdataka'!$D$3:$D$501,$A85,'Unos rashoda i izdataka'!K$3:K$501)+SUMIF('Unos rashoda P4'!$A$3:$A$501,$A85,'Unos rashoda P4'!I$3:I$501)</f>
        <v>0</v>
      </c>
      <c r="F85" s="302">
        <f>SUMIF('Unos rashoda i izdataka'!$D$3:$D$501,$A85,'Unos rashoda i izdataka'!L$3:L$501)+SUMIF('Unos rashoda P4'!$B$3:$B$501,$A85,'Unos rashoda P4'!J$3:J$501)</f>
        <v>0</v>
      </c>
      <c r="G85" s="302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22371 VELEUČILIŠTE U KRIŽEVCIMA</v>
      </c>
    </row>
    <row r="86" spans="1:8">
      <c r="A86" s="275">
        <v>561</v>
      </c>
      <c r="B86" s="300" t="s">
        <v>2044</v>
      </c>
      <c r="C86" s="297"/>
      <c r="D86" s="297"/>
      <c r="E86" s="302">
        <f>SUMIF('Unos rashoda i izdataka'!$D$3:$D$501,$A86,'Unos rashoda i izdataka'!K$3:K$501)+SUMIF('Unos rashoda P4'!$A$3:$A$501,$A86,'Unos rashoda P4'!I$3:I$501)</f>
        <v>5571</v>
      </c>
      <c r="F86" s="302">
        <f>SUMIF('Unos rashoda i izdataka'!$D$3:$D$501,$A86,'Unos rashoda i izdataka'!L$3:L$501)+SUMIF('Unos rashoda P4'!$B$3:$B$501,$A86,'Unos rashoda P4'!J$3:J$501)</f>
        <v>5571</v>
      </c>
      <c r="G86" s="302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22371 VELEUČILIŠTE U KRIŽEVCIMA</v>
      </c>
    </row>
    <row r="87" spans="1:8">
      <c r="A87" s="275">
        <v>562</v>
      </c>
      <c r="B87" s="300" t="s">
        <v>3173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izdataka'!$D$3:$D$501,$A87,'Unos rashoda i izdataka'!L$3:L$501)+SUMIF('Unos rashoda P4'!$B$3:$B$501,$A87,'Unos rashoda P4'!J$3:J$501)</f>
        <v>0</v>
      </c>
      <c r="G87" s="302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5">
        <v>563</v>
      </c>
      <c r="B88" s="300" t="s">
        <v>2045</v>
      </c>
      <c r="C88" s="297"/>
      <c r="D88" s="297"/>
      <c r="E88" s="302">
        <f>SUMIF('Unos rashoda i izdataka'!$D$3:$D$501,$A88,'Unos rashoda i izdataka'!K$3:K$501)+SUMIF('Unos rashoda P4'!$A$3:$A$501,$A88,'Unos rashoda P4'!I$3:I$501)</f>
        <v>92863</v>
      </c>
      <c r="F88" s="302">
        <f>SUMIF('Unos rashoda i izdataka'!$D$3:$D$501,$A88,'Unos rashoda i izdataka'!L$3:L$501)+SUMIF('Unos rashoda P4'!$B$3:$B$501,$A88,'Unos rashoda P4'!J$3:J$501)</f>
        <v>92863</v>
      </c>
      <c r="G88" s="302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22371 VELEUČILIŠTE U KRIŽEVCIMA</v>
      </c>
    </row>
    <row r="89" spans="1:8" ht="30">
      <c r="A89" s="275">
        <v>564</v>
      </c>
      <c r="B89" s="300" t="s">
        <v>3169</v>
      </c>
      <c r="C89" s="297"/>
      <c r="D89" s="297"/>
      <c r="E89" s="302">
        <f>SUMIF('Unos rashoda i izdataka'!$D$3:$D$501,$A89,'Unos rashoda i izdataka'!K$3:K$501)+SUMIF('Unos rashoda P4'!$A$3:$A$501,$A89,'Unos rashoda P4'!I$3:I$501)</f>
        <v>0</v>
      </c>
      <c r="F89" s="302">
        <f>SUMIF('Unos rashoda i izdataka'!$D$3:$D$501,$A89,'Unos rashoda i izdataka'!L$3:L$501)+SUMIF('Unos rashoda P4'!$B$3:$B$501,$A89,'Unos rashoda P4'!J$3:J$501)</f>
        <v>0</v>
      </c>
      <c r="G89" s="302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5">
        <v>565</v>
      </c>
      <c r="B90" s="300" t="s">
        <v>3170</v>
      </c>
      <c r="C90" s="297"/>
      <c r="D90" s="297"/>
      <c r="E90" s="302">
        <f>SUMIF('Unos rashoda i izdataka'!$D$3:$D$501,$A90,'Unos rashoda i izdataka'!K$3:K$501)+SUMIF('Unos rashoda P4'!$A$3:$A$501,$A90,'Unos rashoda P4'!I$3:I$501)</f>
        <v>65181</v>
      </c>
      <c r="F90" s="302">
        <f>SUMIF('Unos rashoda i izdataka'!$D$3:$D$501,$A90,'Unos rashoda i izdataka'!L$3:L$501)+SUMIF('Unos rashoda P4'!$B$3:$B$501,$A90,'Unos rashoda P4'!J$3:J$501)</f>
        <v>64681</v>
      </c>
      <c r="G90" s="302">
        <f>SUMIF('Unos rashoda i izdataka'!$D$3:$D$501,$A90,'Unos rashoda i izdataka'!M$3:M$501)+SUMIF('Unos rashoda P4'!$B$3:$B$501,$A90,'Unos rashoda P4'!K$3:K$501)</f>
        <v>64181</v>
      </c>
      <c r="H90" s="193"/>
    </row>
    <row r="91" spans="1:8">
      <c r="A91" s="275">
        <v>566</v>
      </c>
      <c r="B91" s="300" t="s">
        <v>3171</v>
      </c>
      <c r="C91" s="297"/>
      <c r="D91" s="297"/>
      <c r="E91" s="302">
        <f>SUMIF('Unos rashoda i izdataka'!$D$3:$D$501,$A91,'Unos rashoda i izdataka'!K$3:K$501)+SUMIF('Unos rashoda P4'!$A$3:$A$501,$A91,'Unos rashoda P4'!I$3:I$501)</f>
        <v>0</v>
      </c>
      <c r="F91" s="302">
        <f>SUMIF('Unos rashoda i izdataka'!$D$3:$D$501,$A91,'Unos rashoda i izdataka'!L$3:L$501)+SUMIF('Unos rashoda P4'!$B$3:$B$501,$A91,'Unos rashoda P4'!J$3:J$501)</f>
        <v>0</v>
      </c>
      <c r="G91" s="302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5">
        <v>567</v>
      </c>
      <c r="B92" s="300" t="s">
        <v>3172</v>
      </c>
      <c r="C92" s="297"/>
      <c r="D92" s="297"/>
      <c r="E92" s="302">
        <f>SUMIF('Unos rashoda i izdataka'!$D$3:$D$501,$A92,'Unos rashoda i izdataka'!K$3:K$501)+SUMIF('Unos rashoda P4'!$A$3:$A$501,$A92,'Unos rashoda P4'!I$3:I$501)</f>
        <v>0</v>
      </c>
      <c r="F92" s="302">
        <f>SUMIF('Unos rashoda i izdataka'!$D$3:$D$501,$A92,'Unos rashoda i izdataka'!L$3:L$501)+SUMIF('Unos rashoda P4'!$B$3:$B$501,$A92,'Unos rashoda P4'!J$3:J$501)</f>
        <v>0</v>
      </c>
      <c r="G92" s="302">
        <f>SUMIF('Unos rashoda i izdataka'!$D$3:$D$501,$A92,'Unos rashoda i izdataka'!M$3:M$501)+SUMIF('Unos rashoda P4'!$B$3:$B$501,$A92,'Unos rashoda P4'!K$3:K$501)</f>
        <v>0</v>
      </c>
      <c r="H92" s="193"/>
    </row>
    <row r="93" spans="1:8" s="280" customFormat="1">
      <c r="A93" s="275">
        <v>575</v>
      </c>
      <c r="B93" s="300" t="s">
        <v>3174</v>
      </c>
      <c r="C93" s="297"/>
      <c r="D93" s="297"/>
      <c r="E93" s="302">
        <f>SUMIF('Unos rashoda i izdataka'!$D$3:$D$501,$A93,'Unos rashoda i izdataka'!K$3:K$501)+SUMIF('Unos rashoda P4'!$A$3:$A$501,$A93,'Unos rashoda P4'!I$3:I$501)</f>
        <v>0</v>
      </c>
      <c r="F93" s="302">
        <f>SUMIF('Unos rashoda i izdataka'!$D$3:$D$501,$A93,'Unos rashoda i izdataka'!L$3:L$501)+SUMIF('Unos rashoda P4'!$B$3:$B$501,$A93,'Unos rashoda P4'!J$3:J$501)</f>
        <v>0</v>
      </c>
      <c r="G93" s="302">
        <f>SUMIF('Unos rashoda i izdataka'!$D$3:$D$501,$A93,'Unos rashoda i izdataka'!M$3:M$501)+SUMIF('Unos rashoda P4'!$B$3:$B$501,$A93,'Unos rashoda P4'!K$3:K$501)</f>
        <v>0</v>
      </c>
      <c r="H93" s="282" t="str">
        <f>'OPĆI DIO'!$C$1</f>
        <v>22371 VELEUČILIŠTE U KRIŽEVCIMA</v>
      </c>
    </row>
    <row r="94" spans="1:8" s="280" customFormat="1">
      <c r="A94" s="275">
        <v>577</v>
      </c>
      <c r="B94" s="300" t="s">
        <v>3175</v>
      </c>
      <c r="C94" s="297"/>
      <c r="D94" s="297"/>
      <c r="E94" s="302">
        <f>SUMIF('Unos rashoda i izdataka'!$D$3:$D$501,$A94,'Unos rashoda i izdataka'!K$3:K$501)+SUMIF('Unos rashoda P4'!$A$3:$A$501,$A94,'Unos rashoda P4'!I$3:I$501)</f>
        <v>0</v>
      </c>
      <c r="F94" s="302">
        <f>SUMIF('Unos rashoda i izdataka'!$D$3:$D$501,$A94,'Unos rashoda i izdataka'!L$3:L$501)+SUMIF('Unos rashoda P4'!$B$3:$B$501,$A94,'Unos rashoda P4'!J$3:J$501)</f>
        <v>0</v>
      </c>
      <c r="G94" s="302">
        <f>SUMIF('Unos rashoda i izdataka'!$D$3:$D$501,$A94,'Unos rashoda i izdataka'!M$3:M$501)+SUMIF('Unos rashoda P4'!$B$3:$B$501,$A94,'Unos rashoda P4'!K$3:K$501)</f>
        <v>0</v>
      </c>
      <c r="H94" s="282"/>
    </row>
    <row r="95" spans="1:8" s="280" customFormat="1">
      <c r="A95" s="275">
        <v>578</v>
      </c>
      <c r="B95" s="300" t="s">
        <v>3176</v>
      </c>
      <c r="C95" s="297"/>
      <c r="D95" s="297"/>
      <c r="E95" s="302">
        <f>SUMIF('Unos rashoda i izdataka'!$D$3:$D$501,$A95,'Unos rashoda i izdataka'!K$3:K$501)+SUMIF('Unos rashoda P4'!$A$3:$A$501,$A95,'Unos rashoda P4'!I$3:I$501)</f>
        <v>0</v>
      </c>
      <c r="F95" s="302">
        <f>SUMIF('Unos rashoda i izdataka'!$D$3:$D$501,$A95,'Unos rashoda i izdataka'!L$3:L$501)+SUMIF('Unos rashoda P4'!$B$3:$B$501,$A95,'Unos rashoda P4'!J$3:J$501)</f>
        <v>0</v>
      </c>
      <c r="G95" s="302">
        <f>SUMIF('Unos rashoda i izdataka'!$D$3:$D$501,$A95,'Unos rashoda i izdataka'!M$3:M$501)+SUMIF('Unos rashoda P4'!$B$3:$B$501,$A95,'Unos rashoda P4'!K$3:K$501)</f>
        <v>0</v>
      </c>
      <c r="H95" s="282"/>
    </row>
    <row r="96" spans="1:8" s="280" customFormat="1" ht="30">
      <c r="A96" s="275">
        <v>579</v>
      </c>
      <c r="B96" s="300" t="s">
        <v>3177</v>
      </c>
      <c r="C96" s="297"/>
      <c r="D96" s="297"/>
      <c r="E96" s="302">
        <f>SUMIF('Unos rashoda i izdataka'!$D$3:$D$501,$A96,'Unos rashoda i izdataka'!K$3:K$501)+SUMIF('Unos rashoda P4'!$A$3:$A$501,$A96,'Unos rashoda P4'!I$3:I$501)</f>
        <v>0</v>
      </c>
      <c r="F96" s="302">
        <f>SUMIF('Unos rashoda i izdataka'!$D$3:$D$501,$A96,'Unos rashoda i izdataka'!L$3:L$501)+SUMIF('Unos rashoda P4'!$B$3:$B$501,$A96,'Unos rashoda P4'!J$3:J$501)</f>
        <v>0</v>
      </c>
      <c r="G96" s="302">
        <f>SUMIF('Unos rashoda i izdataka'!$D$3:$D$501,$A96,'Unos rashoda i izdataka'!M$3:M$501)+SUMIF('Unos rashoda P4'!$B$3:$B$501,$A96,'Unos rashoda P4'!K$3:K$501)</f>
        <v>0</v>
      </c>
      <c r="H96" s="282"/>
    </row>
    <row r="97" spans="1:8">
      <c r="A97" s="275">
        <v>581</v>
      </c>
      <c r="B97" s="300" t="s">
        <v>2046</v>
      </c>
      <c r="C97" s="297"/>
      <c r="D97" s="297"/>
      <c r="E97" s="302">
        <f>SUMIF('Unos rashoda i izdataka'!$D$3:$D$501,$A97,'Unos rashoda i izdataka'!K$3:K$501)+SUMIF('Unos rashoda P4'!$A$3:$A$501,$A97,'Unos rashoda P4'!I$3:I$501)</f>
        <v>0</v>
      </c>
      <c r="F97" s="302">
        <f>SUMIF('Unos rashoda i izdataka'!$D$3:$D$501,$A97,'Unos rashoda i izdataka'!L$3:L$501)+SUMIF('Unos rashoda P4'!$B$3:$B$501,$A97,'Unos rashoda P4'!J$3:J$501)</f>
        <v>0</v>
      </c>
      <c r="G97" s="302">
        <f>SUMIF('Unos rashoda i izdataka'!$D$3:$D$501,$A97,'Unos rashoda i izdataka'!M$3:M$501)+SUMIF('Unos rashoda P4'!$B$3:$B$501,$A97,'Unos rashoda P4'!K$3:K$501)</f>
        <v>0</v>
      </c>
      <c r="H97" s="193" t="str">
        <f>'OPĆI DIO'!$C$1</f>
        <v>22371 VELEUČILIŠTE U KRIŽEVCIMA</v>
      </c>
    </row>
    <row r="98" spans="1:8" s="193" customFormat="1">
      <c r="A98" s="278">
        <v>6</v>
      </c>
      <c r="B98" s="295" t="s">
        <v>2047</v>
      </c>
      <c r="C98" s="192">
        <f>+C99+C100</f>
        <v>0</v>
      </c>
      <c r="D98" s="192">
        <f>+D99+D100</f>
        <v>0</v>
      </c>
      <c r="E98" s="192">
        <f>+E99+E100</f>
        <v>0</v>
      </c>
      <c r="F98" s="192">
        <f>+F99+F100</f>
        <v>0</v>
      </c>
      <c r="G98" s="192">
        <f>+G99+G100</f>
        <v>0</v>
      </c>
      <c r="H98" s="193" t="str">
        <f>'OPĆI DIO'!$C$1</f>
        <v>22371 VELEUČILIŠTE U KRIŽEVCIMA</v>
      </c>
    </row>
    <row r="99" spans="1:8">
      <c r="A99" s="275">
        <v>61</v>
      </c>
      <c r="B99" s="300" t="s">
        <v>2048</v>
      </c>
      <c r="C99" s="297"/>
      <c r="D99" s="297"/>
      <c r="E99" s="302">
        <f>SUMIF('Unos rashoda i izdataka'!$R$3:$R$501,$A99,'Unos rashoda i izdataka'!K$3:K$501)+SUMIF('Unos rashoda P4'!$A$3:$A$501,$A99,'Unos rashoda P4'!I$3:I$501)</f>
        <v>0</v>
      </c>
      <c r="F99" s="302">
        <f>SUMIF('Unos rashoda i izdataka'!$R$3:$R$501,$A99,'Unos rashoda i izdataka'!L$3:L$501)+SUMIF('Unos rashoda P4'!$A$3:$A$501,$A99,'Unos rashoda P4'!J$3:J$501)</f>
        <v>0</v>
      </c>
      <c r="G99" s="302">
        <f>SUMIF('Unos rashoda i izdataka'!$R$3:$R$501,$A99,'Unos rashoda i izdataka'!M$3:M$501)+SUMIF('Unos rashoda P4'!$A$3:$A$501,$A99,'Unos rashoda P4'!K$3:K$501)</f>
        <v>0</v>
      </c>
      <c r="H99" s="193" t="str">
        <f>'OPĆI DIO'!$C$1</f>
        <v>22371 VELEUČILIŠTE U KRIŽEVCIMA</v>
      </c>
    </row>
    <row r="100" spans="1:8" hidden="1">
      <c r="A100" s="275">
        <v>63</v>
      </c>
      <c r="B100" s="300" t="s">
        <v>2049</v>
      </c>
      <c r="C100" s="297"/>
      <c r="D100" s="297"/>
      <c r="E100" s="302">
        <f>SUMIF('Unos rashoda i izdataka'!$R$3:$R$501,$A100,'Unos rashoda i izdataka'!K$3:K$501)+SUMIF('Unos rashoda P4'!$A$3:$A$501,$A100,'Unos rashoda P4'!I$3:I$501)</f>
        <v>0</v>
      </c>
      <c r="F100" s="302">
        <f>SUMIF('Unos rashoda i izdataka'!$R$3:$R$501,$A100,'Unos rashoda i izdataka'!L$3:L$501)+SUMIF('Unos rashoda P4'!$A$3:$A$501,$A100,'Unos rashoda P4'!J$3:J$501)</f>
        <v>0</v>
      </c>
      <c r="G100" s="302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22371 VELEUČILIŠTE U KRIŽEVCIMA</v>
      </c>
    </row>
    <row r="101" spans="1:8" s="193" customFormat="1" ht="27.75" customHeight="1">
      <c r="A101" s="278">
        <v>7</v>
      </c>
      <c r="B101" s="295" t="s">
        <v>2050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22371 VELEUČILIŠTE U KRIŽEVCIMA</v>
      </c>
    </row>
    <row r="102" spans="1:8" ht="30">
      <c r="A102" s="275">
        <v>71</v>
      </c>
      <c r="B102" s="300" t="s">
        <v>2051</v>
      </c>
      <c r="C102" s="297"/>
      <c r="D102" s="297"/>
      <c r="E102" s="302">
        <f>SUMIF('Unos rashoda i izdataka'!$R$3:$R$501,$A102,'Unos rashoda i izdataka'!K$3:K$501)+SUMIF('Unos rashoda P4'!$A$3:$A$501,$A102,'Unos rashoda P4'!I$3:I$501)</f>
        <v>0</v>
      </c>
      <c r="F102" s="302">
        <f>SUMIF('Unos rashoda i izdataka'!$R$3:$R$501,$A102,'Unos rashoda i izdataka'!L$3:L$501)+SUMIF('Unos rashoda P4'!$A$3:$A$501,$A102,'Unos rashoda P4'!J$3:J$501)</f>
        <v>0</v>
      </c>
      <c r="G102" s="302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22371 VELEUČILIŠTE U KRIŽEVCIMA</v>
      </c>
    </row>
    <row r="103" spans="1:8" s="193" customFormat="1">
      <c r="A103" s="278">
        <v>8</v>
      </c>
      <c r="B103" s="295" t="s">
        <v>2054</v>
      </c>
      <c r="C103" s="192">
        <f>+C105</f>
        <v>0</v>
      </c>
      <c r="D103" s="192">
        <f>+D105</f>
        <v>0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75">
        <v>810</v>
      </c>
      <c r="B104" s="300" t="s">
        <v>2871</v>
      </c>
      <c r="C104" s="297"/>
      <c r="D104" s="297"/>
      <c r="E104" s="302">
        <f>SUMIF('Unos rashoda i izdataka'!$R$3:$R$501,$A104,'Unos rashoda i izdataka'!K$3:K$501)+SUMIF('Unos rashoda P4'!$A$3:$A$501,$A104,'Unos rashoda P4'!I$3:I$501)</f>
        <v>0</v>
      </c>
      <c r="F104" s="302">
        <f>SUMIF('Unos rashoda i izdataka'!$R$3:$R$501,$A104,'Unos rashoda i izdataka'!L$3:L$501)+SUMIF('Unos rashoda P4'!$A$3:$A$501,$A104,'Unos rashoda P4'!J$3:J$501)</f>
        <v>0</v>
      </c>
      <c r="G104" s="302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5">
        <v>815</v>
      </c>
      <c r="B105" s="300" t="s">
        <v>2868</v>
      </c>
      <c r="C105" s="297"/>
      <c r="D105" s="297"/>
      <c r="E105" s="302">
        <f>SUMIF('Unos rashoda i izdataka'!$D$3:$D$501,$A105,'Unos rashoda i izdataka'!K$3:K$501)+SUMIF('Unos rashoda P4'!$A$3:$A$501,$A105,'Unos rashoda P4'!I$3:I$501)</f>
        <v>0</v>
      </c>
      <c r="F105" s="302">
        <f>SUMIF('Unos rashoda i izdataka'!$R$3:$R$501,$A105,'Unos rashoda i izdataka'!L$3:L$501)+SUMIF('Unos rashoda P4'!$A$3:$A$501,$A105,'Unos rashoda P4'!J$3:J$501)</f>
        <v>0</v>
      </c>
      <c r="G105" s="302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C7" sqref="C7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9" t="s">
        <v>1784</v>
      </c>
      <c r="B1" s="319"/>
      <c r="C1" s="319"/>
      <c r="D1" s="319"/>
      <c r="E1" s="319"/>
      <c r="F1" s="319"/>
      <c r="G1" s="319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1893</v>
      </c>
    </row>
    <row r="4" spans="1:192" ht="25.5">
      <c r="A4" s="2" t="s">
        <v>1783</v>
      </c>
      <c r="B4" s="2" t="s">
        <v>1789</v>
      </c>
      <c r="C4" s="2" t="s">
        <v>2923</v>
      </c>
      <c r="D4" s="2" t="s">
        <v>2924</v>
      </c>
      <c r="E4" s="2" t="s">
        <v>2925</v>
      </c>
      <c r="F4" s="2" t="s">
        <v>2074</v>
      </c>
      <c r="G4" s="2" t="s">
        <v>2926</v>
      </c>
    </row>
    <row r="5" spans="1:192" s="223" customFormat="1" ht="28.5" customHeight="1">
      <c r="A5" s="221"/>
      <c r="B5" s="221" t="s">
        <v>1785</v>
      </c>
      <c r="C5" s="222">
        <f>+C6+C15+C21+C28+C38+C45+C52+C59+C66+C75</f>
        <v>0</v>
      </c>
      <c r="D5" s="222">
        <f>+D6+D15+D21+D28+D38+D45+D52+D59+D66+D75</f>
        <v>0</v>
      </c>
      <c r="E5" s="222">
        <f>+E6+E15+E21+E28+E38+E45+E52+E59+E66+E75</f>
        <v>2760915</v>
      </c>
      <c r="F5" s="222">
        <f>+F6+F15+F21+F28+F38+F45+F52+F59+F66+F75</f>
        <v>2588151</v>
      </c>
      <c r="G5" s="222">
        <f>+G6+G15+G21+G28+G38+G45+G52+G59+G66+G75</f>
        <v>2492947</v>
      </c>
    </row>
    <row r="6" spans="1:192">
      <c r="A6" s="118">
        <v>1</v>
      </c>
      <c r="B6" s="33" t="s">
        <v>1786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22371 VELEUČILIŠTE U KRIŽEVCIMA</v>
      </c>
    </row>
    <row r="7" spans="1:192" ht="25.5">
      <c r="A7" s="126">
        <v>11</v>
      </c>
      <c r="B7" s="22" t="s">
        <v>1787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22371 VELEUČILIŠTE U KRIŽEVCIMA</v>
      </c>
    </row>
    <row r="8" spans="1:192">
      <c r="A8" s="126">
        <v>12</v>
      </c>
      <c r="B8" s="22" t="s">
        <v>1788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22371 VELEUČILIŠTE U KRIŽEVCIMA</v>
      </c>
    </row>
    <row r="9" spans="1:192">
      <c r="A9" s="126">
        <v>13</v>
      </c>
      <c r="B9" s="22" t="s">
        <v>1790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22371 VELEUČILIŠTE U KRIŽEVCIMA</v>
      </c>
    </row>
    <row r="10" spans="1:192">
      <c r="A10" s="126">
        <v>14</v>
      </c>
      <c r="B10" s="22" t="s">
        <v>1821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22371 VELEUČILIŠTE U KRIŽEVCIMA</v>
      </c>
    </row>
    <row r="11" spans="1:192">
      <c r="A11" s="126">
        <v>15</v>
      </c>
      <c r="B11" s="22" t="s">
        <v>1795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22371 VELEUČILIŠTE U KRIŽEVCIMA</v>
      </c>
    </row>
    <row r="12" spans="1:192">
      <c r="A12" s="126">
        <v>16</v>
      </c>
      <c r="B12" s="22" t="s">
        <v>1822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22371 VELEUČILIŠTE U KRIŽEVCIMA</v>
      </c>
    </row>
    <row r="13" spans="1:192">
      <c r="A13" s="126">
        <v>17</v>
      </c>
      <c r="B13" s="22" t="s">
        <v>1823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22371 VELEUČILIŠTE U KRIŽEVCIMA</v>
      </c>
    </row>
    <row r="14" spans="1:192" ht="25.5">
      <c r="A14" s="126">
        <v>18</v>
      </c>
      <c r="B14" s="22" t="s">
        <v>1807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22371 VELEUČILIŠTE U KRIŽEVCIMA</v>
      </c>
    </row>
    <row r="15" spans="1:192">
      <c r="A15" s="118">
        <v>2</v>
      </c>
      <c r="B15" s="33" t="s">
        <v>1824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22371 VELEUČILIŠTE U KRIŽEVCIMA</v>
      </c>
    </row>
    <row r="16" spans="1:192">
      <c r="A16" s="126">
        <v>21</v>
      </c>
      <c r="B16" s="22" t="s">
        <v>1825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22371 VELEUČILIŠTE U KRIŽEVCIMA</v>
      </c>
    </row>
    <row r="17" spans="1:8">
      <c r="A17" s="126">
        <v>22</v>
      </c>
      <c r="B17" s="22" t="s">
        <v>1826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22371 VELEUČILIŠTE U KRIŽEVCIMA</v>
      </c>
    </row>
    <row r="18" spans="1:8">
      <c r="A18" s="126">
        <v>23</v>
      </c>
      <c r="B18" s="22" t="s">
        <v>1827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22371 VELEUČILIŠTE U KRIŽEVCIMA</v>
      </c>
    </row>
    <row r="19" spans="1:8">
      <c r="A19" s="126">
        <v>24</v>
      </c>
      <c r="B19" s="22" t="s">
        <v>1828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22371 VELEUČILIŠTE U KRIŽEVCIMA</v>
      </c>
    </row>
    <row r="20" spans="1:8">
      <c r="A20" s="126">
        <v>25</v>
      </c>
      <c r="B20" s="22" t="s">
        <v>1829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22371 VELEUČILIŠTE U KRIŽEVCIMA</v>
      </c>
    </row>
    <row r="21" spans="1:8">
      <c r="A21" s="118">
        <v>3</v>
      </c>
      <c r="B21" s="33" t="s">
        <v>1830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22371 VELEUČILIŠTE U KRIŽEVCIMA</v>
      </c>
    </row>
    <row r="22" spans="1:8">
      <c r="A22" s="126">
        <v>31</v>
      </c>
      <c r="B22" s="22" t="s">
        <v>1831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22371 VELEUČILIŠTE U KRIŽEVCIMA</v>
      </c>
    </row>
    <row r="23" spans="1:8">
      <c r="A23" s="126">
        <v>32</v>
      </c>
      <c r="B23" s="22" t="s">
        <v>1832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22371 VELEUČILIŠTE U KRIŽEVCIMA</v>
      </c>
    </row>
    <row r="24" spans="1:8">
      <c r="A24" s="126">
        <v>33</v>
      </c>
      <c r="B24" s="22" t="s">
        <v>1833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22371 VELEUČILIŠTE U KRIŽEVCIMA</v>
      </c>
    </row>
    <row r="25" spans="1:8">
      <c r="A25" s="126">
        <v>34</v>
      </c>
      <c r="B25" s="22" t="s">
        <v>1834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22371 VELEUČILIŠTE U KRIŽEVCIMA</v>
      </c>
    </row>
    <row r="26" spans="1:8">
      <c r="A26" s="126">
        <v>35</v>
      </c>
      <c r="B26" s="22" t="s">
        <v>1835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22371 VELEUČILIŠTE U KRIŽEVCIMA</v>
      </c>
    </row>
    <row r="27" spans="1:8" ht="25.5">
      <c r="A27" s="126">
        <v>36</v>
      </c>
      <c r="B27" s="22" t="s">
        <v>1836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22371 VELEUČILIŠTE U KRIŽEVCIMA</v>
      </c>
    </row>
    <row r="28" spans="1:8">
      <c r="A28" s="118">
        <v>4</v>
      </c>
      <c r="B28" s="33" t="s">
        <v>1837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22371 VELEUČILIŠTE U KRIŽEVCIMA</v>
      </c>
    </row>
    <row r="29" spans="1:8">
      <c r="A29" s="126">
        <v>41</v>
      </c>
      <c r="B29" s="22" t="s">
        <v>1838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22371 VELEUČILIŠTE U KRIŽEVCIMA</v>
      </c>
    </row>
    <row r="30" spans="1:8">
      <c r="A30" s="126">
        <v>42</v>
      </c>
      <c r="B30" s="22" t="s">
        <v>1839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22371 VELEUČILIŠTE U KRIŽEVCIMA</v>
      </c>
    </row>
    <row r="31" spans="1:8">
      <c r="A31" s="126">
        <v>43</v>
      </c>
      <c r="B31" s="22" t="s">
        <v>1840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22371 VELEUČILIŠTE U KRIŽEVCIMA</v>
      </c>
    </row>
    <row r="32" spans="1:8">
      <c r="A32" s="126">
        <v>44</v>
      </c>
      <c r="B32" s="22" t="s">
        <v>1841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22371 VELEUČILIŠTE U KRIŽEVCIMA</v>
      </c>
    </row>
    <row r="33" spans="1:8">
      <c r="A33" s="126">
        <v>45</v>
      </c>
      <c r="B33" s="22" t="s">
        <v>1842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22371 VELEUČILIŠTE U KRIŽEVCIMA</v>
      </c>
    </row>
    <row r="34" spans="1:8">
      <c r="A34" s="126">
        <v>46</v>
      </c>
      <c r="B34" s="22" t="s">
        <v>1817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22371 VELEUČILIŠTE U KRIŽEVCIMA</v>
      </c>
    </row>
    <row r="35" spans="1:8">
      <c r="A35" s="126">
        <v>47</v>
      </c>
      <c r="B35" s="22" t="s">
        <v>1843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22371 VELEUČILIŠTE U KRIŽEVCIMA</v>
      </c>
    </row>
    <row r="36" spans="1:8">
      <c r="A36" s="126">
        <v>48</v>
      </c>
      <c r="B36" s="22" t="s">
        <v>1844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22371 VELEUČILIŠTE U KRIŽEVCIMA</v>
      </c>
    </row>
    <row r="37" spans="1:8">
      <c r="A37" s="126">
        <v>49</v>
      </c>
      <c r="B37" s="22" t="s">
        <v>1845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22371 VELEUČILIŠTE U KRIŽEVCIMA</v>
      </c>
    </row>
    <row r="38" spans="1:8">
      <c r="A38" s="118">
        <v>5</v>
      </c>
      <c r="B38" s="33" t="s">
        <v>1846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22371 VELEUČILIŠTE U KRIŽEVCIMA</v>
      </c>
    </row>
    <row r="39" spans="1:8">
      <c r="A39" s="126">
        <v>51</v>
      </c>
      <c r="B39" s="22" t="s">
        <v>1847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22371 VELEUČILIŠTE U KRIŽEVCIMA</v>
      </c>
    </row>
    <row r="40" spans="1:8">
      <c r="A40" s="126">
        <v>52</v>
      </c>
      <c r="B40" s="22" t="s">
        <v>1848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22371 VELEUČILIŠTE U KRIŽEVCIMA</v>
      </c>
    </row>
    <row r="41" spans="1:8">
      <c r="A41" s="126">
        <v>53</v>
      </c>
      <c r="B41" s="22" t="s">
        <v>1849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22371 VELEUČILIŠTE U KRIŽEVCIMA</v>
      </c>
    </row>
    <row r="42" spans="1:8">
      <c r="A42" s="126">
        <v>54</v>
      </c>
      <c r="B42" s="22" t="s">
        <v>1850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22371 VELEUČILIŠTE U KRIŽEVCIMA</v>
      </c>
    </row>
    <row r="43" spans="1:8">
      <c r="A43" s="126">
        <v>55</v>
      </c>
      <c r="B43" s="22" t="s">
        <v>1851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22371 VELEUČILIŠTE U KRIŽEVCIMA</v>
      </c>
    </row>
    <row r="44" spans="1:8" ht="25.5">
      <c r="A44" s="126">
        <v>56</v>
      </c>
      <c r="B44" s="22" t="s">
        <v>1852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22371 VELEUČILIŠTE U KRIŽEVCIMA</v>
      </c>
    </row>
    <row r="45" spans="1:8">
      <c r="A45" s="118">
        <v>6</v>
      </c>
      <c r="B45" s="33" t="s">
        <v>1853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22371 VELEUČILIŠTE U KRIŽEVCIMA</v>
      </c>
    </row>
    <row r="46" spans="1:8">
      <c r="A46" s="126">
        <v>61</v>
      </c>
      <c r="B46" s="22" t="s">
        <v>1854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22371 VELEUČILIŠTE U KRIŽEVCIMA</v>
      </c>
    </row>
    <row r="47" spans="1:8">
      <c r="A47" s="126">
        <v>62</v>
      </c>
      <c r="B47" s="22" t="s">
        <v>1855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22371 VELEUČILIŠTE U KRIŽEVCIMA</v>
      </c>
    </row>
    <row r="48" spans="1:8">
      <c r="A48" s="126">
        <v>63</v>
      </c>
      <c r="B48" s="22" t="s">
        <v>1856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22371 VELEUČILIŠTE U KRIŽEVCIMA</v>
      </c>
    </row>
    <row r="49" spans="1:8">
      <c r="A49" s="126">
        <v>64</v>
      </c>
      <c r="B49" s="22" t="s">
        <v>1857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22371 VELEUČILIŠTE U KRIŽEVCIMA</v>
      </c>
    </row>
    <row r="50" spans="1:8" ht="25.5">
      <c r="A50" s="126">
        <v>65</v>
      </c>
      <c r="B50" s="22" t="s">
        <v>1858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22371 VELEUČILIŠTE U KRIŽEVCIMA</v>
      </c>
    </row>
    <row r="51" spans="1:8" ht="25.5">
      <c r="A51" s="126">
        <v>66</v>
      </c>
      <c r="B51" s="22" t="s">
        <v>1859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22371 VELEUČILIŠTE U KRIŽEVCIMA</v>
      </c>
    </row>
    <row r="52" spans="1:8">
      <c r="A52" s="118">
        <v>7</v>
      </c>
      <c r="B52" s="33" t="s">
        <v>1860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22371 VELEUČILIŠTE U KRIŽEVCIMA</v>
      </c>
    </row>
    <row r="53" spans="1:8">
      <c r="A53" s="126">
        <v>71</v>
      </c>
      <c r="B53" s="22" t="s">
        <v>1861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22371 VELEUČILIŠTE U KRIŽEVCIMA</v>
      </c>
    </row>
    <row r="54" spans="1:8">
      <c r="A54" s="126">
        <v>72</v>
      </c>
      <c r="B54" s="22" t="s">
        <v>1862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22371 VELEUČILIŠTE U KRIŽEVCIMA</v>
      </c>
    </row>
    <row r="55" spans="1:8">
      <c r="A55" s="126">
        <v>73</v>
      </c>
      <c r="B55" s="22" t="s">
        <v>1863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22371 VELEUČILIŠTE U KRIŽEVCIMA</v>
      </c>
    </row>
    <row r="56" spans="1:8">
      <c r="A56" s="126">
        <v>74</v>
      </c>
      <c r="B56" s="22" t="s">
        <v>1864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22371 VELEUČILIŠTE U KRIŽEVCIMA</v>
      </c>
    </row>
    <row r="57" spans="1:8">
      <c r="A57" s="126">
        <v>75</v>
      </c>
      <c r="B57" s="22" t="s">
        <v>1865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22371 VELEUČILIŠTE U KRIŽEVCIMA</v>
      </c>
    </row>
    <row r="58" spans="1:8" ht="25.5">
      <c r="A58" s="126">
        <v>76</v>
      </c>
      <c r="B58" s="22" t="s">
        <v>1866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22371 VELEUČILIŠTE U KRIŽEVCIMA</v>
      </c>
    </row>
    <row r="59" spans="1:8">
      <c r="A59" s="118">
        <v>8</v>
      </c>
      <c r="B59" s="33" t="s">
        <v>1867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22371 VELEUČILIŠTE U KRIŽEVCIMA</v>
      </c>
    </row>
    <row r="60" spans="1:8">
      <c r="A60" s="126">
        <v>81</v>
      </c>
      <c r="B60" s="22" t="s">
        <v>1868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22371 VELEUČILIŠTE U KRIŽEVCIMA</v>
      </c>
    </row>
    <row r="61" spans="1:8">
      <c r="A61" s="126">
        <v>82</v>
      </c>
      <c r="B61" s="22" t="s">
        <v>1803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22371 VELEUČILIŠTE U KRIŽEVCIMA</v>
      </c>
    </row>
    <row r="62" spans="1:8">
      <c r="A62" s="126">
        <v>83</v>
      </c>
      <c r="B62" s="22" t="s">
        <v>1869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22371 VELEUČILIŠTE U KRIŽEVCIMA</v>
      </c>
    </row>
    <row r="63" spans="1:8">
      <c r="A63" s="126">
        <v>84</v>
      </c>
      <c r="B63" s="22" t="s">
        <v>1870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22371 VELEUČILIŠTE U KRIŽEVCIMA</v>
      </c>
    </row>
    <row r="64" spans="1:8">
      <c r="A64" s="126">
        <v>85</v>
      </c>
      <c r="B64" s="22" t="s">
        <v>1871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22371 VELEUČILIŠTE U KRIŽEVCIMA</v>
      </c>
    </row>
    <row r="65" spans="1:8" ht="25.5">
      <c r="A65" s="126">
        <v>86</v>
      </c>
      <c r="B65" s="22" t="s">
        <v>1872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22371 VELEUČILIŠTE U KRIŽEVCIMA</v>
      </c>
    </row>
    <row r="66" spans="1:8">
      <c r="A66" s="118">
        <v>9</v>
      </c>
      <c r="B66" s="33" t="s">
        <v>1873</v>
      </c>
      <c r="C66" s="132">
        <f>SUM(C67:C74)</f>
        <v>0</v>
      </c>
      <c r="D66" s="132">
        <f>SUM(D67:D74)</f>
        <v>0</v>
      </c>
      <c r="E66" s="132">
        <f>SUM(E67:E74)</f>
        <v>2760915</v>
      </c>
      <c r="F66" s="132">
        <f>SUM(F67:F74)</f>
        <v>2588151</v>
      </c>
      <c r="G66" s="132">
        <f>SUM(G67:G74)</f>
        <v>2492947</v>
      </c>
      <c r="H66" s="193" t="str">
        <f>'OPĆI DIO'!$C$1</f>
        <v>22371 VELEUČILIŠTE U KRIŽEVCIMA</v>
      </c>
    </row>
    <row r="67" spans="1:8">
      <c r="A67" s="126">
        <v>91</v>
      </c>
      <c r="B67" s="22" t="s">
        <v>1874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22371 VELEUČILIŠTE U KRIŽEVCIMA</v>
      </c>
    </row>
    <row r="68" spans="1:8">
      <c r="A68" s="126">
        <v>92</v>
      </c>
      <c r="B68" s="22" t="s">
        <v>1875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22371 VELEUČILIŠTE U KRIŽEVCIMA</v>
      </c>
    </row>
    <row r="69" spans="1:8" ht="26.25" customHeight="1">
      <c r="A69" s="126">
        <v>93</v>
      </c>
      <c r="B69" s="22" t="s">
        <v>1876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22371 VELEUČILIŠTE U KRIŽEVCIMA</v>
      </c>
    </row>
    <row r="70" spans="1:8">
      <c r="A70" s="126">
        <v>94</v>
      </c>
      <c r="B70" s="22" t="s">
        <v>1877</v>
      </c>
      <c r="C70" s="217"/>
      <c r="D70" s="217"/>
      <c r="E70" s="217">
        <f>SUMIF('Unos rashoda i izdataka'!$S$3:$S$501,'A.3 RASHODI FUNK'!$A70,'Unos rashoda i izdataka'!K$3:K$501)+SUMIF('Unos rashoda P4'!$U$3:$U$501,'A.3 RASHODI FUNK'!$A70,'Unos rashoda P4'!I$3:I$501)</f>
        <v>2749213</v>
      </c>
      <c r="F70" s="217">
        <f>SUMIF('Unos rashoda i izdataka'!$S$3:$S$501,'A.3 RASHODI FUNK'!$A70,'Unos rashoda i izdataka'!L$3:L$501)+SUMIF('Unos rashoda P4'!$U$3:$U$501,'A.3 RASHODI FUNK'!$A70,'Unos rashoda P4'!J$3:J$501)</f>
        <v>2551513</v>
      </c>
      <c r="G70" s="217">
        <f>SUMIF('Unos rashoda i izdataka'!$S$3:$S$501,'A.3 RASHODI FUNK'!$A70,'Unos rashoda i izdataka'!M$3:M$501)+SUMIF('Unos rashoda P4'!$U$3:$U$501,'A.3 RASHODI FUNK'!$A70,'Unos rashoda P4'!K$3:K$501)</f>
        <v>2458650</v>
      </c>
      <c r="H70" s="193" t="str">
        <f>'OPĆI DIO'!$C$1</f>
        <v>22371 VELEUČILIŠTE U KRIŽEVCIMA</v>
      </c>
    </row>
    <row r="71" spans="1:8">
      <c r="A71" s="126">
        <v>95</v>
      </c>
      <c r="B71" s="22" t="s">
        <v>1813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22371 VELEUČILIŠTE U KRIŽEVCIMA</v>
      </c>
    </row>
    <row r="72" spans="1:8">
      <c r="A72" s="126">
        <v>96</v>
      </c>
      <c r="B72" s="22" t="s">
        <v>1811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22371 VELEUČILIŠTE U KRIŽEVCIMA</v>
      </c>
    </row>
    <row r="73" spans="1:8">
      <c r="A73" s="126">
        <v>97</v>
      </c>
      <c r="B73" s="22" t="s">
        <v>1797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11702</v>
      </c>
      <c r="F73" s="217">
        <f>SUMIF('Unos rashoda i izdataka'!$S$3:$S$501,'A.3 RASHODI FUNK'!$A73,'Unos rashoda i izdataka'!L$3:L$501)+SUMIF('Unos rashoda P4'!$U$3:$U$501,'A.3 RASHODI FUNK'!$A73,'Unos rashoda P4'!J$3:J$501)</f>
        <v>36638</v>
      </c>
      <c r="G73" s="217">
        <f>SUMIF('Unos rashoda i izdataka'!$S$3:$S$501,'A.3 RASHODI FUNK'!$A73,'Unos rashoda i izdataka'!M$3:M$501)+SUMIF('Unos rashoda P4'!$U$3:$U$501,'A.3 RASHODI FUNK'!$A73,'Unos rashoda P4'!K$3:K$501)</f>
        <v>34297</v>
      </c>
      <c r="H73" s="193" t="str">
        <f>'OPĆI DIO'!$C$1</f>
        <v>22371 VELEUČILIŠTE U KRIŽEVCIMA</v>
      </c>
    </row>
    <row r="74" spans="1:8">
      <c r="A74" s="126">
        <v>98</v>
      </c>
      <c r="B74" s="22" t="s">
        <v>1799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22371 VELEUČILIŠTE U KRIŽEVCIMA</v>
      </c>
    </row>
    <row r="75" spans="1:8">
      <c r="A75" s="118">
        <v>10</v>
      </c>
      <c r="B75" s="33" t="s">
        <v>1878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22371 VELEUČILIŠTE U KRIŽEVCIMA</v>
      </c>
    </row>
    <row r="76" spans="1:8">
      <c r="A76" s="126">
        <v>101</v>
      </c>
      <c r="B76" s="22" t="s">
        <v>1879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22371 VELEUČILIŠTE U KRIŽEVCIMA</v>
      </c>
    </row>
    <row r="77" spans="1:8">
      <c r="A77" s="126">
        <v>102</v>
      </c>
      <c r="B77" s="22" t="s">
        <v>1880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22371 VELEUČILIŠTE U KRIŽEVCIMA</v>
      </c>
    </row>
    <row r="78" spans="1:8">
      <c r="A78" s="126">
        <v>103</v>
      </c>
      <c r="B78" s="22" t="s">
        <v>1881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22371 VELEUČILIŠTE U KRIŽEVCIMA</v>
      </c>
    </row>
    <row r="79" spans="1:8">
      <c r="A79" s="126">
        <v>104</v>
      </c>
      <c r="B79" s="22" t="s">
        <v>1882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22371 VELEUČILIŠTE U KRIŽEVCIMA</v>
      </c>
    </row>
    <row r="80" spans="1:8">
      <c r="A80" s="126">
        <v>105</v>
      </c>
      <c r="B80" s="22" t="s">
        <v>1883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22371 VELEUČILIŠTE U KRIŽEVCIMA</v>
      </c>
    </row>
    <row r="81" spans="1:8">
      <c r="A81" s="126">
        <v>106</v>
      </c>
      <c r="B81" s="22" t="s">
        <v>1884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22371 VELEUČILIŠTE U KRIŽEVCIMA</v>
      </c>
    </row>
    <row r="82" spans="1:8" ht="25.5">
      <c r="A82" s="126">
        <v>107</v>
      </c>
      <c r="B82" s="22" t="s">
        <v>1885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22371 VELEUČILIŠTE U KRIŽEVCIMA</v>
      </c>
    </row>
    <row r="83" spans="1:8">
      <c r="A83" s="126">
        <v>108</v>
      </c>
      <c r="B83" s="22" t="s">
        <v>1886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22371 VELEUČILIŠTE U KRIŽEVCIMA</v>
      </c>
    </row>
    <row r="84" spans="1:8" ht="25.5">
      <c r="A84" s="126">
        <v>109</v>
      </c>
      <c r="B84" s="22" t="s">
        <v>1887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22371 VELEUČILIŠTE U KRIŽEVCIMA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8" t="s">
        <v>1768</v>
      </c>
      <c r="B2" s="328"/>
      <c r="C2" s="328"/>
      <c r="D2" s="328"/>
      <c r="E2" s="328"/>
      <c r="F2" s="328"/>
      <c r="G2" s="328"/>
      <c r="H2" s="328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8" t="s">
        <v>1782</v>
      </c>
      <c r="B4" s="328"/>
      <c r="C4" s="328"/>
      <c r="D4" s="328"/>
      <c r="E4" s="328"/>
      <c r="F4" s="328"/>
      <c r="G4" s="328"/>
      <c r="H4" s="328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8" t="s">
        <v>2053</v>
      </c>
      <c r="B6" s="328"/>
      <c r="C6" s="328"/>
      <c r="D6" s="328"/>
      <c r="E6" s="328"/>
      <c r="F6" s="328"/>
      <c r="G6" s="328"/>
      <c r="H6" s="328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9" t="s">
        <v>2026</v>
      </c>
      <c r="B8" s="330"/>
      <c r="C8" s="331"/>
      <c r="D8" s="150" t="s">
        <v>2923</v>
      </c>
      <c r="E8" s="150" t="s">
        <v>2924</v>
      </c>
      <c r="F8" s="151" t="s">
        <v>2925</v>
      </c>
      <c r="G8" s="151" t="s">
        <v>2074</v>
      </c>
      <c r="H8" s="151" t="s">
        <v>2926</v>
      </c>
    </row>
    <row r="9" spans="1:10" s="154" customFormat="1" ht="11.25">
      <c r="A9" s="332">
        <v>1</v>
      </c>
      <c r="B9" s="333"/>
      <c r="C9" s="334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2054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22371 VELEUČILIŠTE U KRIŽEVCIMA</v>
      </c>
    </row>
    <row r="11" spans="1:10">
      <c r="A11" s="155"/>
      <c r="B11" s="156">
        <v>81</v>
      </c>
      <c r="C11" s="156" t="s">
        <v>2908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22371 VELEUČILIŠTE U KRIŽEVCIMA</v>
      </c>
    </row>
    <row r="12" spans="1:10" ht="25.5">
      <c r="A12" s="155"/>
      <c r="B12" s="156">
        <v>82</v>
      </c>
      <c r="C12" s="156" t="s">
        <v>2909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22371 VELEUČILIŠTE U KRIŽEVCIMA</v>
      </c>
    </row>
    <row r="13" spans="1:10" ht="25.5">
      <c r="A13" s="155"/>
      <c r="B13" s="156">
        <v>83</v>
      </c>
      <c r="C13" s="156" t="s">
        <v>2910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22371 VELEUČILIŠTE U KRIŽEVCIMA</v>
      </c>
    </row>
    <row r="14" spans="1:10">
      <c r="A14" s="155"/>
      <c r="B14" s="156">
        <v>84</v>
      </c>
      <c r="C14" s="156" t="s">
        <v>1779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22371 VELEUČILIŠTE U KRIŽEVCIMA</v>
      </c>
    </row>
    <row r="15" spans="1:10" s="193" customFormat="1">
      <c r="A15" s="157">
        <v>5</v>
      </c>
      <c r="B15" s="157"/>
      <c r="C15" s="158" t="s">
        <v>2055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22371 VELEUČILIŠTE U KRIŽEVCIMA</v>
      </c>
    </row>
    <row r="16" spans="1:10">
      <c r="A16" s="156"/>
      <c r="B16" s="156">
        <v>51</v>
      </c>
      <c r="C16" s="159" t="s">
        <v>2904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22371 VELEUČILIŠTE U KRIŽEVCIMA</v>
      </c>
    </row>
    <row r="17" spans="1:9" ht="25.5">
      <c r="A17" s="156"/>
      <c r="B17" s="156">
        <v>52</v>
      </c>
      <c r="C17" s="159" t="s">
        <v>2905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2906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178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22371 VELEUČILIŠTE U KRIŽEVCIMA</v>
      </c>
    </row>
    <row r="20" spans="1:9" ht="25.5">
      <c r="A20" s="156"/>
      <c r="B20" s="156">
        <v>55</v>
      </c>
      <c r="C20" s="159" t="s">
        <v>2907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Računovodstvo</cp:lastModifiedBy>
  <cp:lastPrinted>2025-10-19T18:28:55Z</cp:lastPrinted>
  <dcterms:created xsi:type="dcterms:W3CDTF">2018-09-10T07:36:17Z</dcterms:created>
  <dcterms:modified xsi:type="dcterms:W3CDTF">2025-12-22T09:56:41Z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